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30" windowWidth="22665" windowHeight="10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<sst xmlns="http://schemas.openxmlformats.org/spreadsheetml/2006/main" count="160" uniqueCount="90">
  <si>
    <t xml:space="preserve">к решению Совета депутатов </t>
  </si>
  <si>
    <t xml:space="preserve">городского поселения Ильинский  </t>
  </si>
  <si>
    <t>по  целевым статьям (муниципальным программам городского поселения Ильинский  и непрограммным направлениям деятельности), группам и подгруппам видов расходов классификации расходов бюджетов</t>
  </si>
  <si>
    <t>Наименования</t>
  </si>
  <si>
    <t>ЦСР</t>
  </si>
  <si>
    <t>ВР</t>
  </si>
  <si>
    <t>Сумма</t>
  </si>
  <si>
    <t>Руководство и управление в сфере установленных функций органов местного управления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</si>
  <si>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</si>
  <si>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</si>
  <si>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</si>
  <si>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Депутаты представительного органа муниципального образования</t>
  </si>
  <si>
    <t>Центральный аппарат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</si>
  <si>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</si>
  <si>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</si>
  <si>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</si>
  <si>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Непрограммные расходы бюджета</t>
  </si>
  <si>
    <t>Закупка товаров,работ и услуг для государственных (муниципальных) нужд</t>
  </si>
  <si>
    <t>Иные бюджетные ассигнования</t>
  </si>
  <si>
    <t>Участие в предупреждении и ливидации последствий чрезвычайных ситуаций</t>
  </si>
  <si>
    <t>Содержание и организация деятельности аварийно-спасательных служб и формирований</t>
  </si>
  <si>
    <t>Расходы на капитальный ремонт, ремонт и содержание автомобильных дорог местного значения</t>
  </si>
  <si>
    <t>Озеленение</t>
  </si>
  <si>
    <t>Проведение мероприятий для детей и молодежи</t>
  </si>
  <si>
    <t>Обеспечение деятельности подведомственных учреждений культуры</t>
  </si>
  <si>
    <t>Предоставление субсидий бюджетным учреждениям,автономным учреждениям и иным некоммерческим организациям</t>
  </si>
  <si>
    <t>Субсидии бюджетным учреждениям</t>
  </si>
  <si>
    <t>Пенсии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</si>
  <si>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</si>
  <si>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</t>
  </si>
  <si>
    <t>Иные межбюджетные трансферты</t>
  </si>
  <si>
    <t>ВСЕГО РАСХОДОВ</t>
  </si>
  <si>
    <t>тыс.руб.</t>
  </si>
  <si>
    <t>Итого непрограммных расходов</t>
  </si>
  <si>
    <t>Предоставление субсидий бюджетным, автономным учреждениям и иным некоммерческим организациям</t>
  </si>
  <si>
    <r>
      <t>.</t>
    </r>
    <r>
      <rPr>
        <sz val="12"/>
        <rFont val="Times New Roman"/>
        <family val="1"/>
      </rPr>
      <t>0200027</t>
    </r>
  </si>
  <si>
    <t>Осуществление первичного воинского учета на территориях, где отсутствуют военные комиссариаты</t>
  </si>
  <si>
    <t>Взносы Фонду капитального ремонта общего имущества многоквартирных домов</t>
  </si>
  <si>
    <t>Субсидии некоммерческим организациям</t>
  </si>
  <si>
    <t>Расходы бюджета городского поселения Ильинский на 2015 год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</si>
  <si>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</si>
  <si>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</si>
  <si>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r>
      <t>.</t>
    </r>
    <r>
      <rPr>
        <sz val="12"/>
        <rFont val="Times New Roman"/>
        <family val="1"/>
      </rPr>
      <t>0100027</t>
    </r>
  </si>
  <si>
    <t>Муниципальная программа "Содержание и ремонт автомобильных дорог общего пользования местного значения находящихся на территории городского поселения Ильинский Раменского муниципального района Московской области на 2015-2019 годы."</t>
  </si>
  <si>
    <r>
      <t>.</t>
    </r>
    <r>
      <rPr>
        <b/>
        <sz val="12"/>
        <rFont val="Times New Roman"/>
        <family val="1"/>
      </rPr>
      <t>0100027</t>
    </r>
  </si>
  <si>
    <r>
      <t>.</t>
    </r>
    <r>
      <rPr>
        <b/>
        <sz val="12"/>
        <rFont val="Times New Roman"/>
        <family val="1"/>
      </rPr>
      <t>0200027</t>
    </r>
  </si>
  <si>
    <r>
      <t>.</t>
    </r>
    <r>
      <rPr>
        <sz val="12"/>
        <rFont val="Times New Roman"/>
        <family val="1"/>
      </rPr>
      <t>0300027</t>
    </r>
  </si>
  <si>
    <r>
      <t>.</t>
    </r>
    <r>
      <rPr>
        <b/>
        <sz val="12"/>
        <rFont val="Times New Roman"/>
        <family val="1"/>
      </rPr>
      <t>0300027</t>
    </r>
  </si>
  <si>
    <t>Муниципальная программа "Муниципальное управление городского поселения Ильинский Раменского муниципального района Московской области на 2015-2019 годы"</t>
  </si>
  <si>
    <t>Подпрограмма "Развитие информационно-коммуникационных технологий для повышения качества муниципального управления городского поселения Ильинский Раменского муниципального района Московской области на 2015-2019 годы"</t>
  </si>
  <si>
    <t>Мероприятия в области информатики и использолвания информационных систем</t>
  </si>
  <si>
    <r>
      <t>.</t>
    </r>
    <r>
      <rPr>
        <sz val="12"/>
        <rFont val="Times New Roman"/>
        <family val="1"/>
      </rPr>
      <t>0410027</t>
    </r>
  </si>
  <si>
    <r>
      <t>.</t>
    </r>
    <r>
      <rPr>
        <sz val="12"/>
        <rFont val="Times New Roman"/>
        <family val="1"/>
      </rPr>
      <t>0420027</t>
    </r>
  </si>
  <si>
    <r>
      <t>.</t>
    </r>
    <r>
      <rPr>
        <b/>
        <sz val="12"/>
        <rFont val="Times New Roman"/>
        <family val="1"/>
      </rPr>
      <t>0400027</t>
    </r>
  </si>
  <si>
    <r>
      <t>.</t>
    </r>
    <r>
      <rPr>
        <sz val="12"/>
        <rFont val="Times New Roman"/>
        <family val="1"/>
      </rPr>
      <t>0500127</t>
    </r>
  </si>
  <si>
    <r>
      <t>.</t>
    </r>
    <r>
      <rPr>
        <sz val="12"/>
        <rFont val="Times New Roman"/>
        <family val="1"/>
      </rPr>
      <t>0500327</t>
    </r>
  </si>
  <si>
    <r>
      <t>.</t>
    </r>
    <r>
      <rPr>
        <b/>
        <sz val="12"/>
        <rFont val="Times New Roman"/>
        <family val="1"/>
      </rPr>
      <t>0500027</t>
    </r>
  </si>
  <si>
    <t>Муниципальная программа "Реализация молодежной политики в городском поселении Ильинский Раменского муниципального района Московской области на 2015-2019 годы"</t>
  </si>
  <si>
    <r>
      <t>.</t>
    </r>
    <r>
      <rPr>
        <sz val="12"/>
        <rFont val="Times New Roman"/>
        <family val="1"/>
      </rPr>
      <t>0802027</t>
    </r>
  </si>
  <si>
    <r>
      <t>.</t>
    </r>
    <r>
      <rPr>
        <b/>
        <sz val="12"/>
        <rFont val="Times New Roman"/>
        <family val="1"/>
      </rPr>
      <t>0800027</t>
    </r>
  </si>
  <si>
    <t>Мероприятия в сфере культуры и кинематографии</t>
  </si>
  <si>
    <r>
      <t>.</t>
    </r>
    <r>
      <rPr>
        <sz val="12"/>
        <rFont val="Times New Roman"/>
        <family val="1"/>
      </rPr>
      <t>0902027</t>
    </r>
  </si>
  <si>
    <r>
      <t>.</t>
    </r>
    <r>
      <rPr>
        <b/>
        <sz val="12"/>
        <rFont val="Times New Roman"/>
        <family val="1"/>
      </rPr>
      <t>0900027</t>
    </r>
  </si>
  <si>
    <t>Итого по муниципальным программам городского поселения Ильинский</t>
  </si>
  <si>
    <t>Муниципальная программа "Благоустройство территории городского поселения Ильинский Раменского муниципального района Московской области на 2015-2019 годы"</t>
  </si>
  <si>
    <t>Уличное освещение, содержание и ремонт сетей уличного освещения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</si>
  <si>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</si>
  <si>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</si>
  <si>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r>
      <t>.</t>
    </r>
    <r>
      <rPr>
        <sz val="12"/>
        <rFont val="Times New Roman"/>
        <family val="1"/>
      </rPr>
      <t>0700127</t>
    </r>
  </si>
  <si>
    <r>
      <t>.</t>
    </r>
    <r>
      <rPr>
        <sz val="12"/>
        <rFont val="Times New Roman"/>
        <family val="1"/>
      </rPr>
      <t>0700227</t>
    </r>
  </si>
  <si>
    <r>
      <t>.</t>
    </r>
    <r>
      <rPr>
        <sz val="12"/>
        <rFont val="Times New Roman"/>
        <family val="1"/>
      </rPr>
      <t>0700327</t>
    </r>
  </si>
  <si>
    <r>
      <t>.</t>
    </r>
    <r>
      <rPr>
        <sz val="12"/>
        <rFont val="Times New Roman"/>
        <family val="1"/>
      </rPr>
      <t>0700427</t>
    </r>
  </si>
  <si>
    <t>Дорожный фонд</t>
  </si>
  <si>
    <t xml:space="preserve">Поддержка коммунального хозяйства </t>
  </si>
  <si>
    <t>9700521</t>
  </si>
  <si>
    <r>
      <t>.</t>
    </r>
    <r>
      <rPr>
        <b/>
        <sz val="12"/>
        <rFont val="Times New Roman"/>
        <family val="1"/>
      </rPr>
      <t>0700027</t>
    </r>
  </si>
  <si>
    <t>Муниципальная программа городского поселения Ильинский Раменского муниципального района Московской области "Обеспечение жильем молодых семей городского поселения Ильинский Раменского муниципального района Московской области на 2014-2018 годы"</t>
  </si>
  <si>
    <t>Муниципальная программа городского поселения Ильинский Раменского муниципального района Московской области "Энергосбережение и повышение энергетической эффективности на территории городского поселения Ильинский Раменского муниципального района Московской области на 2014-2019 годы"</t>
  </si>
  <si>
    <t>Подпрограмма "Повышение качества управления муниципальными финансами городского поселения Ильинский Раменского муниципального района Московской области на 2015-2019 годы"</t>
  </si>
  <si>
    <t>Муниципальная программа "Обеспечение безопасности жизнедеятельности населения в городском поселении Ильинский Раменского муниципального района Московской области на 2015-2019 годы"</t>
  </si>
  <si>
    <t>Муниципальная программа "Организация досуга населения, проведение праздничных  и культурно-масовых мероприятий в городском поселении Ильинский Раменского муниципального района Московской области на 2015-2019 годы"</t>
  </si>
  <si>
    <t>Мероприятия в области жилищного хозяйства</t>
  </si>
  <si>
    <t>Приложение №5</t>
  </si>
  <si>
    <t xml:space="preserve">городского поселения Ильинский Раменского  </t>
  </si>
  <si>
    <t xml:space="preserve">муниципального района Московской области на 2015 год» </t>
  </si>
  <si>
    <t xml:space="preserve"> муниципального района Московской области на 2015 год" </t>
  </si>
  <si>
    <t xml:space="preserve">"О бюджете городского поселения Ильинский Раменского </t>
  </si>
  <si>
    <t>от 11.12.2014 г № 5/1-СД</t>
  </si>
  <si>
    <t xml:space="preserve">Приложение № 4
к решению Совета депутатов
городского поселения Ильинский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внесении изменений в Решение                                                                                                                                                                                                                                Совета депутатов городского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Ильинский  от 11.12.2014 г № 5/1-СД «О бюджете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</si>
  <si>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 __________.2015 № 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</si>
</sst>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Protection="0">
      <alignment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 quotePrefix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 quotePrefix="1">
      <alignment horizontal="right"/>
    </xf>
    <xf numFmtId="0" fontId="2" fillId="0" borderId="12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 quotePrefix="1">
      <alignment horizontal="right"/>
    </xf>
    <xf numFmtId="0" fontId="3" fillId="0" borderId="10" xfId="0" applyFont="1" applyFill="1" applyBorder="1" applyAlignment="1">
      <alignment horizontal="right"/>
    </xf>
    <xf numFmtId="49" fontId="4" fillId="0" borderId="10" xfId="52" applyNumberFormat="1" applyFont="1" applyFill="1" applyBorder="1" applyAlignment="1" applyProtection="1">
      <alignment horizontal="left" vertical="top" wrapText="1"/>
      <protection hidden="1" locked="0"/>
    </xf>
    <xf numFmtId="0" fontId="3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168" fontId="3" fillId="0" borderId="10" xfId="0" applyNumberFormat="1" applyFont="1" applyFill="1" applyBorder="1" applyAlignment="1">
      <alignment horizontal="right"/>
    </xf>
    <xf numFmtId="168" fontId="2" fillId="0" borderId="10" xfId="0" applyNumberFormat="1" applyFont="1" applyFill="1" applyBorder="1" applyAlignment="1">
      <alignment horizontal="right"/>
    </xf>
    <xf numFmtId="168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2" fillId="0" borderId="12" xfId="0" applyFont="1" applyFill="1" applyBorder="1" applyAlignment="1">
      <alignment wrapText="1"/>
    </xf>
    <xf numFmtId="0" fontId="2" fillId="0" borderId="11" xfId="0" applyFont="1" applyFill="1" applyBorder="1" applyAlignment="1">
      <alignment horizontal="right"/>
    </xf>
    <xf numFmtId="168" fontId="2" fillId="0" borderId="0" xfId="0" applyNumberFormat="1" applyFont="1" applyFill="1" applyAlignment="1">
      <alignment/>
    </xf>
    <xf numFmtId="168" fontId="2" fillId="0" borderId="0" xfId="0" applyNumberFormat="1" applyFont="1" applyAlignment="1">
      <alignment/>
    </xf>
    <xf numFmtId="0" fontId="2" fillId="33" borderId="12" xfId="0" applyFont="1" applyFill="1" applyBorder="1" applyAlignment="1">
      <alignment wrapText="1"/>
    </xf>
    <xf numFmtId="0" fontId="3" fillId="0" borderId="12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59" applyNumberFormat="1" applyFont="1" applyBorder="1" applyAlignment="1">
      <alignment horizontal="right" wrapText="1"/>
    </xf>
    <xf numFmtId="0" fontId="8" fillId="0" borderId="0" xfId="0" applyFont="1" applyFill="1" applyAlignment="1">
      <alignment horizont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 ППП, БП, ФКР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PageLayoutView="0" workbookViewId="0" topLeftCell="A1">
      <selection activeCell="A9" sqref="A9:D9"/>
    </sheetView>
  </sheetViews>
  <sheetFormatPr defaultColWidth="9.00390625" defaultRowHeight="12.75"/>
  <cols>
    <col min="1" max="1" width="80.00390625" style="3" customWidth="1"/>
    <col min="2" max="2" width="9.625" style="2" customWidth="1"/>
    <col min="3" max="3" width="7.25390625" style="2" customWidth="1"/>
    <col min="4" max="4" width="12.00390625" style="2" customWidth="1"/>
    <col min="5" max="5" width="11.875" style="2" customWidth="1"/>
    <col min="6" max="6" width="13.75390625" style="2" customWidth="1"/>
    <col min="7" max="16384" width="9.125" style="2" customWidth="1"/>
  </cols>
  <sheetData>
    <row r="1" spans="1:4" ht="98.25" customHeight="1">
      <c r="A1" s="45" t="s">
        <v>88</v>
      </c>
      <c r="B1" s="45"/>
      <c r="C1" s="45"/>
      <c r="D1" s="45"/>
    </row>
    <row r="2" spans="1:4" ht="17.25" customHeight="1">
      <c r="A2" s="45" t="s">
        <v>83</v>
      </c>
      <c r="B2" s="45"/>
      <c r="C2" s="45"/>
      <c r="D2" s="45"/>
    </row>
    <row r="3" spans="1:4" ht="17.25" customHeight="1">
      <c r="A3" s="45" t="s">
        <v>84</v>
      </c>
      <c r="B3" s="48"/>
      <c r="C3" s="48"/>
      <c r="D3" s="48"/>
    </row>
    <row r="4" spans="1:4" ht="15.75">
      <c r="A4" s="2"/>
      <c r="B4" s="43" t="s">
        <v>89</v>
      </c>
      <c r="C4" s="49"/>
      <c r="D4" s="49"/>
    </row>
    <row r="5" spans="1:4" ht="23.25" customHeight="1">
      <c r="A5" s="43" t="s">
        <v>82</v>
      </c>
      <c r="B5" s="44"/>
      <c r="C5" s="44"/>
      <c r="D5" s="44"/>
    </row>
    <row r="6" spans="1:4" ht="15.75" customHeight="1">
      <c r="A6" s="43" t="s">
        <v>0</v>
      </c>
      <c r="B6" s="43"/>
      <c r="C6" s="43"/>
      <c r="D6" s="43"/>
    </row>
    <row r="7" spans="1:4" ht="16.5" customHeight="1">
      <c r="A7" s="43" t="s">
        <v>1</v>
      </c>
      <c r="B7" s="43"/>
      <c r="C7" s="43"/>
      <c r="D7" s="43"/>
    </row>
    <row r="8" spans="1:4" ht="16.5" customHeight="1">
      <c r="A8" s="43" t="s">
        <v>86</v>
      </c>
      <c r="B8" s="43"/>
      <c r="C8" s="43"/>
      <c r="D8" s="43"/>
    </row>
    <row r="9" spans="1:4" ht="16.5" customHeight="1">
      <c r="A9" s="43" t="s">
        <v>85</v>
      </c>
      <c r="B9" s="44"/>
      <c r="C9" s="44"/>
      <c r="D9" s="44"/>
    </row>
    <row r="10" spans="1:4" ht="15.75" customHeight="1">
      <c r="A10" s="47" t="s">
        <v>87</v>
      </c>
      <c r="B10" s="47"/>
      <c r="C10" s="47"/>
      <c r="D10" s="47"/>
    </row>
    <row r="12" spans="1:4" ht="18" customHeight="1">
      <c r="A12" s="46" t="s">
        <v>39</v>
      </c>
      <c r="B12" s="46"/>
      <c r="C12" s="46"/>
      <c r="D12" s="46"/>
    </row>
    <row r="13" spans="1:4" ht="34.5" customHeight="1">
      <c r="A13" s="46" t="s">
        <v>2</v>
      </c>
      <c r="B13" s="46"/>
      <c r="C13" s="46"/>
      <c r="D13" s="46"/>
    </row>
    <row r="15" ht="15.75">
      <c r="D15" s="2" t="s">
        <v>32</v>
      </c>
    </row>
    <row r="16" spans="1:4" ht="15.75">
      <c r="A16" s="4" t="s">
        <v>3</v>
      </c>
      <c r="B16" s="5" t="s">
        <v>4</v>
      </c>
      <c r="C16" s="6" t="s">
        <v>5</v>
      </c>
      <c r="D16" s="7" t="s">
        <v>6</v>
      </c>
    </row>
    <row r="17" spans="1:4" ht="63">
      <c r="A17" s="32" t="s">
        <v>76</v>
      </c>
      <c r="B17" s="23" t="s">
        <v>44</v>
      </c>
      <c r="C17" s="16"/>
      <c r="D17" s="28">
        <f>D18</f>
        <v>968.9</v>
      </c>
    </row>
    <row r="18" spans="1:4" ht="15.75">
      <c r="A18" s="24" t="s">
        <v>40</v>
      </c>
      <c r="B18" s="25" t="s">
        <v>42</v>
      </c>
      <c r="C18" s="19">
        <v>300</v>
      </c>
      <c r="D18" s="29">
        <f>D19</f>
        <v>968.9</v>
      </c>
    </row>
    <row r="19" spans="1:4" ht="31.5">
      <c r="A19" s="24" t="s">
        <v>41</v>
      </c>
      <c r="B19" s="25" t="s">
        <v>42</v>
      </c>
      <c r="C19" s="19">
        <v>320</v>
      </c>
      <c r="D19" s="29">
        <f>968.9</f>
        <v>968.9</v>
      </c>
    </row>
    <row r="20" spans="1:4" ht="63">
      <c r="A20" s="12" t="s">
        <v>43</v>
      </c>
      <c r="B20" s="23" t="s">
        <v>45</v>
      </c>
      <c r="C20" s="16"/>
      <c r="D20" s="28">
        <f>D21</f>
        <v>20046.4</v>
      </c>
    </row>
    <row r="21" spans="1:4" ht="31.5">
      <c r="A21" s="9" t="s">
        <v>21</v>
      </c>
      <c r="B21" s="25" t="s">
        <v>35</v>
      </c>
      <c r="C21" s="8"/>
      <c r="D21" s="29">
        <f>D22</f>
        <v>20046.4</v>
      </c>
    </row>
    <row r="22" spans="1:4" ht="15.75">
      <c r="A22" s="21" t="s">
        <v>13</v>
      </c>
      <c r="B22" s="25" t="s">
        <v>35</v>
      </c>
      <c r="C22" s="8">
        <v>200</v>
      </c>
      <c r="D22" s="29">
        <f>D23</f>
        <v>20046.4</v>
      </c>
    </row>
    <row r="23" spans="1:4" ht="31.5">
      <c r="A23" s="1" t="s">
        <v>14</v>
      </c>
      <c r="B23" s="25" t="s">
        <v>35</v>
      </c>
      <c r="C23" s="8">
        <v>240</v>
      </c>
      <c r="D23" s="29">
        <f>20046.4</f>
        <v>20046.4</v>
      </c>
    </row>
    <row r="24" spans="1:4" ht="78.75">
      <c r="A24" s="32" t="s">
        <v>77</v>
      </c>
      <c r="B24" s="23" t="s">
        <v>47</v>
      </c>
      <c r="C24" s="33"/>
      <c r="D24" s="28">
        <f>D25</f>
        <v>2614.4</v>
      </c>
    </row>
    <row r="25" spans="1:4" ht="15.75">
      <c r="A25" s="24" t="s">
        <v>17</v>
      </c>
      <c r="B25" s="25" t="s">
        <v>46</v>
      </c>
      <c r="C25" s="18">
        <v>200</v>
      </c>
      <c r="D25" s="29">
        <f>D26</f>
        <v>2614.4</v>
      </c>
    </row>
    <row r="26" spans="1:4" ht="31.5">
      <c r="A26" s="24" t="s">
        <v>14</v>
      </c>
      <c r="B26" s="25" t="s">
        <v>46</v>
      </c>
      <c r="C26" s="18">
        <v>240</v>
      </c>
      <c r="D26" s="29">
        <f>2614.4</f>
        <v>2614.4</v>
      </c>
    </row>
    <row r="27" spans="1:4" ht="47.25">
      <c r="A27" s="12" t="s">
        <v>48</v>
      </c>
      <c r="B27" s="23" t="s">
        <v>53</v>
      </c>
      <c r="C27" s="18"/>
      <c r="D27" s="28">
        <f>D28+D36</f>
        <v>16928.68</v>
      </c>
    </row>
    <row r="28" spans="1:4" ht="47.25">
      <c r="A28" s="26" t="s">
        <v>78</v>
      </c>
      <c r="B28" s="25" t="s">
        <v>51</v>
      </c>
      <c r="C28" s="18"/>
      <c r="D28" s="29">
        <f>D29</f>
        <v>15475.240000000002</v>
      </c>
    </row>
    <row r="29" spans="1:4" ht="15.75">
      <c r="A29" s="24" t="s">
        <v>12</v>
      </c>
      <c r="B29" s="25" t="s">
        <v>51</v>
      </c>
      <c r="C29" s="19"/>
      <c r="D29" s="29">
        <f>D30+D32+D34</f>
        <v>15475.240000000002</v>
      </c>
    </row>
    <row r="30" spans="1:6" ht="47.25">
      <c r="A30" s="24" t="s">
        <v>9</v>
      </c>
      <c r="B30" s="25" t="s">
        <v>51</v>
      </c>
      <c r="C30" s="19">
        <v>100</v>
      </c>
      <c r="D30" s="29">
        <f>D31</f>
        <v>11390.54</v>
      </c>
      <c r="E30" s="14"/>
      <c r="F30" s="13"/>
    </row>
    <row r="31" spans="1:7" ht="15.75">
      <c r="A31" s="24" t="s">
        <v>10</v>
      </c>
      <c r="B31" s="25" t="s">
        <v>51</v>
      </c>
      <c r="C31" s="19">
        <v>120</v>
      </c>
      <c r="D31" s="29">
        <f>11390.54</f>
        <v>11390.54</v>
      </c>
      <c r="E31" s="39"/>
      <c r="G31" s="40"/>
    </row>
    <row r="32" spans="1:9" ht="15.75" customHeight="1">
      <c r="A32" s="24" t="s">
        <v>13</v>
      </c>
      <c r="B32" s="25" t="s">
        <v>51</v>
      </c>
      <c r="C32" s="19">
        <v>200</v>
      </c>
      <c r="D32" s="29">
        <f>D33</f>
        <v>3981.1</v>
      </c>
      <c r="E32" s="10"/>
      <c r="I32" s="13"/>
    </row>
    <row r="33" spans="1:5" ht="31.5">
      <c r="A33" s="24" t="s">
        <v>14</v>
      </c>
      <c r="B33" s="25" t="s">
        <v>51</v>
      </c>
      <c r="C33" s="19">
        <v>240</v>
      </c>
      <c r="D33" s="29">
        <f>3981.1</f>
        <v>3981.1</v>
      </c>
      <c r="E33" s="10"/>
    </row>
    <row r="34" spans="1:5" ht="15.75" customHeight="1">
      <c r="A34" s="1" t="s">
        <v>18</v>
      </c>
      <c r="B34" s="25" t="s">
        <v>51</v>
      </c>
      <c r="C34" s="19">
        <v>800</v>
      </c>
      <c r="D34" s="29">
        <f>D35</f>
        <v>103.6</v>
      </c>
      <c r="E34" s="10"/>
    </row>
    <row r="35" spans="1:5" ht="15.75" customHeight="1">
      <c r="A35" s="24" t="s">
        <v>15</v>
      </c>
      <c r="B35" s="25" t="s">
        <v>51</v>
      </c>
      <c r="C35" s="19">
        <v>850</v>
      </c>
      <c r="D35" s="29">
        <f>103.6</f>
        <v>103.6</v>
      </c>
      <c r="E35" s="10"/>
    </row>
    <row r="36" spans="1:5" ht="63">
      <c r="A36" s="24" t="s">
        <v>49</v>
      </c>
      <c r="B36" s="25" t="s">
        <v>52</v>
      </c>
      <c r="C36" s="19"/>
      <c r="D36" s="29">
        <f>D37</f>
        <v>1453.44</v>
      </c>
      <c r="E36" s="10"/>
    </row>
    <row r="37" spans="1:5" ht="31.5" customHeight="1">
      <c r="A37" s="24" t="s">
        <v>50</v>
      </c>
      <c r="B37" s="25" t="s">
        <v>52</v>
      </c>
      <c r="C37" s="19"/>
      <c r="D37" s="29">
        <f>D38</f>
        <v>1453.44</v>
      </c>
      <c r="E37" s="14"/>
    </row>
    <row r="38" spans="1:5" ht="15.75" customHeight="1">
      <c r="A38" s="24" t="s">
        <v>13</v>
      </c>
      <c r="B38" s="25" t="s">
        <v>52</v>
      </c>
      <c r="C38" s="19">
        <v>200</v>
      </c>
      <c r="D38" s="29">
        <f>D39</f>
        <v>1453.44</v>
      </c>
      <c r="E38" s="14"/>
    </row>
    <row r="39" spans="1:5" ht="33.75" customHeight="1">
      <c r="A39" s="24" t="s">
        <v>14</v>
      </c>
      <c r="B39" s="25" t="s">
        <v>52</v>
      </c>
      <c r="C39" s="19">
        <v>240</v>
      </c>
      <c r="D39" s="29">
        <f>1453.44</f>
        <v>1453.44</v>
      </c>
      <c r="E39" s="14"/>
    </row>
    <row r="40" spans="1:5" ht="57.75" customHeight="1">
      <c r="A40" s="22" t="s">
        <v>79</v>
      </c>
      <c r="B40" s="23" t="s">
        <v>56</v>
      </c>
      <c r="C40" s="20"/>
      <c r="D40" s="28">
        <f>D41+D44</f>
        <v>295.1</v>
      </c>
      <c r="E40" s="10"/>
    </row>
    <row r="41" spans="1:5" ht="15.75" customHeight="1">
      <c r="A41" s="24" t="s">
        <v>19</v>
      </c>
      <c r="B41" s="25" t="s">
        <v>54</v>
      </c>
      <c r="C41" s="19"/>
      <c r="D41" s="29">
        <f>D42</f>
        <v>2.1</v>
      </c>
      <c r="E41" s="10"/>
    </row>
    <row r="42" spans="1:5" ht="15.75" customHeight="1">
      <c r="A42" s="24" t="s">
        <v>17</v>
      </c>
      <c r="B42" s="25" t="s">
        <v>54</v>
      </c>
      <c r="C42" s="19">
        <v>200</v>
      </c>
      <c r="D42" s="29">
        <f>D43</f>
        <v>2.1</v>
      </c>
      <c r="E42" s="10"/>
    </row>
    <row r="43" spans="1:5" ht="35.25" customHeight="1">
      <c r="A43" s="24" t="s">
        <v>14</v>
      </c>
      <c r="B43" s="25" t="s">
        <v>54</v>
      </c>
      <c r="C43" s="19">
        <v>240</v>
      </c>
      <c r="D43" s="29">
        <f>2.1</f>
        <v>2.1</v>
      </c>
      <c r="E43" s="10"/>
    </row>
    <row r="44" spans="1:5" ht="31.5">
      <c r="A44" s="24" t="s">
        <v>20</v>
      </c>
      <c r="B44" s="25" t="s">
        <v>55</v>
      </c>
      <c r="C44" s="19"/>
      <c r="D44" s="29">
        <f>D45</f>
        <v>293</v>
      </c>
      <c r="E44" s="10"/>
    </row>
    <row r="45" spans="1:5" ht="15.75">
      <c r="A45" s="24" t="s">
        <v>17</v>
      </c>
      <c r="B45" s="25" t="s">
        <v>55</v>
      </c>
      <c r="C45" s="19">
        <v>200</v>
      </c>
      <c r="D45" s="29">
        <f>D46</f>
        <v>293</v>
      </c>
      <c r="E45" s="10"/>
    </row>
    <row r="46" spans="1:5" ht="31.5">
      <c r="A46" s="24" t="s">
        <v>14</v>
      </c>
      <c r="B46" s="25" t="s">
        <v>55</v>
      </c>
      <c r="C46" s="19">
        <v>240</v>
      </c>
      <c r="D46" s="29">
        <f>293</f>
        <v>293</v>
      </c>
      <c r="E46" s="10"/>
    </row>
    <row r="47" spans="1:5" ht="47.25">
      <c r="A47" s="12" t="s">
        <v>64</v>
      </c>
      <c r="B47" s="23" t="s">
        <v>75</v>
      </c>
      <c r="C47" s="20"/>
      <c r="D47" s="28">
        <f>D48+D51+D54+D57</f>
        <v>21625.8</v>
      </c>
      <c r="E47" s="14"/>
    </row>
    <row r="48" spans="1:5" ht="15.75">
      <c r="A48" s="26" t="s">
        <v>65</v>
      </c>
      <c r="B48" s="25" t="s">
        <v>68</v>
      </c>
      <c r="C48" s="18"/>
      <c r="D48" s="29">
        <f>D49</f>
        <v>4904.9</v>
      </c>
      <c r="E48" s="14"/>
    </row>
    <row r="49" spans="1:5" ht="15.75">
      <c r="A49" s="24" t="s">
        <v>17</v>
      </c>
      <c r="B49" s="25" t="s">
        <v>68</v>
      </c>
      <c r="C49" s="18">
        <v>200</v>
      </c>
      <c r="D49" s="29">
        <f>D50</f>
        <v>4904.9</v>
      </c>
      <c r="E49" s="14"/>
    </row>
    <row r="50" spans="1:5" ht="31.5">
      <c r="A50" s="24" t="s">
        <v>14</v>
      </c>
      <c r="B50" s="25" t="s">
        <v>68</v>
      </c>
      <c r="C50" s="18">
        <v>240</v>
      </c>
      <c r="D50" s="29">
        <f>4904.9</f>
        <v>4904.9</v>
      </c>
      <c r="E50" s="14"/>
    </row>
    <row r="51" spans="1:5" ht="33" customHeight="1">
      <c r="A51" s="24" t="s">
        <v>66</v>
      </c>
      <c r="B51" s="25" t="s">
        <v>69</v>
      </c>
      <c r="C51" s="18"/>
      <c r="D51" s="29">
        <f>D52</f>
        <v>1426.9</v>
      </c>
      <c r="E51" s="14"/>
    </row>
    <row r="52" spans="1:5" ht="15.75">
      <c r="A52" s="24" t="s">
        <v>17</v>
      </c>
      <c r="B52" s="25" t="s">
        <v>69</v>
      </c>
      <c r="C52" s="18">
        <v>200</v>
      </c>
      <c r="D52" s="29">
        <f>D53</f>
        <v>1426.9</v>
      </c>
      <c r="E52" s="14"/>
    </row>
    <row r="53" spans="1:5" ht="31.5">
      <c r="A53" s="24" t="s">
        <v>14</v>
      </c>
      <c r="B53" s="25" t="s">
        <v>69</v>
      </c>
      <c r="C53" s="18">
        <v>240</v>
      </c>
      <c r="D53" s="29">
        <f>1426.9</f>
        <v>1426.9</v>
      </c>
      <c r="E53" s="14"/>
    </row>
    <row r="54" spans="1:5" ht="15.75">
      <c r="A54" s="24" t="s">
        <v>67</v>
      </c>
      <c r="B54" s="25" t="s">
        <v>70</v>
      </c>
      <c r="C54" s="18"/>
      <c r="D54" s="29">
        <f>D55</f>
        <v>14461.25</v>
      </c>
      <c r="E54" s="14"/>
    </row>
    <row r="55" spans="1:5" ht="15.75">
      <c r="A55" s="24" t="s">
        <v>17</v>
      </c>
      <c r="B55" s="25" t="s">
        <v>70</v>
      </c>
      <c r="C55" s="18">
        <v>200</v>
      </c>
      <c r="D55" s="29">
        <f>D56</f>
        <v>14461.25</v>
      </c>
      <c r="E55" s="14"/>
    </row>
    <row r="56" spans="1:5" ht="31.5">
      <c r="A56" s="24" t="s">
        <v>14</v>
      </c>
      <c r="B56" s="25" t="s">
        <v>70</v>
      </c>
      <c r="C56" s="18">
        <v>240</v>
      </c>
      <c r="D56" s="29">
        <f>14461.25</f>
        <v>14461.25</v>
      </c>
      <c r="E56" s="14"/>
    </row>
    <row r="57" spans="1:5" ht="15.75">
      <c r="A57" s="26" t="s">
        <v>22</v>
      </c>
      <c r="B57" s="25" t="s">
        <v>71</v>
      </c>
      <c r="C57" s="18"/>
      <c r="D57" s="29">
        <f>D58</f>
        <v>832.75</v>
      </c>
      <c r="E57" s="14"/>
    </row>
    <row r="58" spans="1:5" ht="15.75">
      <c r="A58" s="24" t="s">
        <v>17</v>
      </c>
      <c r="B58" s="25" t="s">
        <v>71</v>
      </c>
      <c r="C58" s="18">
        <v>200</v>
      </c>
      <c r="D58" s="29">
        <f>D59</f>
        <v>832.75</v>
      </c>
      <c r="E58" s="14"/>
    </row>
    <row r="59" spans="1:5" ht="31.5">
      <c r="A59" s="24" t="s">
        <v>14</v>
      </c>
      <c r="B59" s="25" t="s">
        <v>71</v>
      </c>
      <c r="C59" s="18">
        <v>240</v>
      </c>
      <c r="D59" s="29">
        <f>832.75</f>
        <v>832.75</v>
      </c>
      <c r="E59" s="14"/>
    </row>
    <row r="60" spans="1:5" ht="47.25">
      <c r="A60" s="32" t="s">
        <v>57</v>
      </c>
      <c r="B60" s="23" t="s">
        <v>59</v>
      </c>
      <c r="C60" s="20"/>
      <c r="D60" s="28">
        <f>D61</f>
        <v>56.2</v>
      </c>
      <c r="E60" s="10"/>
    </row>
    <row r="61" spans="1:5" ht="15.75">
      <c r="A61" s="26" t="s">
        <v>23</v>
      </c>
      <c r="B61" s="25" t="s">
        <v>58</v>
      </c>
      <c r="C61" s="18"/>
      <c r="D61" s="29">
        <f>D62</f>
        <v>56.2</v>
      </c>
      <c r="E61" s="10"/>
    </row>
    <row r="62" spans="1:5" ht="15.75" customHeight="1">
      <c r="A62" s="24" t="s">
        <v>17</v>
      </c>
      <c r="B62" s="25" t="s">
        <v>58</v>
      </c>
      <c r="C62" s="18">
        <v>200</v>
      </c>
      <c r="D62" s="29">
        <f>D63</f>
        <v>56.2</v>
      </c>
      <c r="E62" s="10"/>
    </row>
    <row r="63" spans="1:5" ht="31.5">
      <c r="A63" s="24" t="s">
        <v>14</v>
      </c>
      <c r="B63" s="25" t="s">
        <v>58</v>
      </c>
      <c r="C63" s="18">
        <v>240</v>
      </c>
      <c r="D63" s="29">
        <f>56.2</f>
        <v>56.2</v>
      </c>
      <c r="E63" s="10"/>
    </row>
    <row r="64" spans="1:5" ht="63">
      <c r="A64" s="32" t="s">
        <v>80</v>
      </c>
      <c r="B64" s="23" t="s">
        <v>62</v>
      </c>
      <c r="C64" s="20"/>
      <c r="D64" s="28">
        <f>D65</f>
        <v>334.3</v>
      </c>
      <c r="E64" s="10"/>
    </row>
    <row r="65" spans="1:5" ht="15.75">
      <c r="A65" s="26" t="s">
        <v>60</v>
      </c>
      <c r="B65" s="25" t="s">
        <v>61</v>
      </c>
      <c r="C65" s="18"/>
      <c r="D65" s="29">
        <f>D66</f>
        <v>334.3</v>
      </c>
      <c r="E65" s="10"/>
    </row>
    <row r="66" spans="1:5" ht="15.75">
      <c r="A66" s="24" t="s">
        <v>17</v>
      </c>
      <c r="B66" s="25" t="s">
        <v>61</v>
      </c>
      <c r="C66" s="18">
        <v>200</v>
      </c>
      <c r="D66" s="29">
        <f>D67</f>
        <v>334.3</v>
      </c>
      <c r="E66" s="10"/>
    </row>
    <row r="67" spans="1:5" ht="31.5">
      <c r="A67" s="24" t="s">
        <v>14</v>
      </c>
      <c r="B67" s="25" t="s">
        <v>61</v>
      </c>
      <c r="C67" s="18">
        <v>240</v>
      </c>
      <c r="D67" s="29">
        <f>334.3</f>
        <v>334.3</v>
      </c>
      <c r="E67" s="10"/>
    </row>
    <row r="68" spans="1:5" ht="15.75">
      <c r="A68" s="35" t="s">
        <v>63</v>
      </c>
      <c r="B68" s="8"/>
      <c r="C68" s="8"/>
      <c r="D68" s="28">
        <f>D64+D60+D47+D40+D27+D24+D20+D17</f>
        <v>62869.780000000006</v>
      </c>
      <c r="E68" s="10"/>
    </row>
    <row r="69" spans="1:5" ht="31.5">
      <c r="A69" s="35" t="s">
        <v>7</v>
      </c>
      <c r="B69" s="20">
        <v>9300000</v>
      </c>
      <c r="C69" s="20"/>
      <c r="D69" s="28">
        <f>D70+D73</f>
        <v>2631.45</v>
      </c>
      <c r="E69" s="10"/>
    </row>
    <row r="70" spans="1:5" ht="15.75">
      <c r="A70" s="34" t="s">
        <v>8</v>
      </c>
      <c r="B70" s="18">
        <v>9300200</v>
      </c>
      <c r="C70" s="19"/>
      <c r="D70" s="29">
        <f>D71</f>
        <v>1377</v>
      </c>
      <c r="E70" s="10"/>
    </row>
    <row r="71" spans="1:5" ht="47.25">
      <c r="A71" s="34" t="s">
        <v>9</v>
      </c>
      <c r="B71" s="18">
        <v>9300200</v>
      </c>
      <c r="C71" s="19">
        <v>100</v>
      </c>
      <c r="D71" s="29">
        <f>D72</f>
        <v>1377</v>
      </c>
      <c r="E71" s="10"/>
    </row>
    <row r="72" spans="1:5" ht="15.75">
      <c r="A72" s="34" t="s">
        <v>10</v>
      </c>
      <c r="B72" s="18">
        <v>9300200</v>
      </c>
      <c r="C72" s="19">
        <v>120</v>
      </c>
      <c r="D72" s="29">
        <f>1377</f>
        <v>1377</v>
      </c>
      <c r="E72" s="10"/>
    </row>
    <row r="73" spans="1:5" ht="15.75">
      <c r="A73" s="34" t="s">
        <v>11</v>
      </c>
      <c r="B73" s="18">
        <v>9300300</v>
      </c>
      <c r="C73" s="19"/>
      <c r="D73" s="29">
        <f>D74</f>
        <v>1254.45</v>
      </c>
      <c r="E73" s="10"/>
    </row>
    <row r="74" spans="1:5" ht="47.25">
      <c r="A74" s="34" t="s">
        <v>9</v>
      </c>
      <c r="B74" s="18">
        <v>9300300</v>
      </c>
      <c r="C74" s="19">
        <v>100</v>
      </c>
      <c r="D74" s="29">
        <f>D75</f>
        <v>1254.45</v>
      </c>
      <c r="E74" s="10"/>
    </row>
    <row r="75" spans="1:5" ht="15.75">
      <c r="A75" s="34" t="s">
        <v>10</v>
      </c>
      <c r="B75" s="18">
        <v>9300300</v>
      </c>
      <c r="C75" s="19">
        <v>120</v>
      </c>
      <c r="D75" s="29">
        <f>1254.45</f>
        <v>1254.45</v>
      </c>
      <c r="E75" s="10"/>
    </row>
    <row r="76" spans="1:5" ht="15.75">
      <c r="A76" s="35" t="s">
        <v>16</v>
      </c>
      <c r="B76" s="20">
        <v>9700000</v>
      </c>
      <c r="C76" s="36"/>
      <c r="D76" s="28">
        <f>D77+D80+D83+D86+D89+D95+D92+D100</f>
        <v>7996.41575</v>
      </c>
      <c r="E76" s="10"/>
    </row>
    <row r="77" spans="1:5" ht="15.75">
      <c r="A77" s="27" t="s">
        <v>72</v>
      </c>
      <c r="B77" s="20">
        <v>9700204</v>
      </c>
      <c r="C77" s="20"/>
      <c r="D77" s="28">
        <f>D78</f>
        <v>3449</v>
      </c>
      <c r="E77" s="10"/>
    </row>
    <row r="78" spans="1:5" ht="15.75">
      <c r="A78" s="34" t="s">
        <v>17</v>
      </c>
      <c r="B78" s="18">
        <v>9700204</v>
      </c>
      <c r="C78" s="18">
        <v>200</v>
      </c>
      <c r="D78" s="29">
        <f>D79</f>
        <v>3449</v>
      </c>
      <c r="E78" s="10"/>
    </row>
    <row r="79" spans="1:5" ht="31.5">
      <c r="A79" s="34" t="s">
        <v>14</v>
      </c>
      <c r="B79" s="18">
        <v>9700204</v>
      </c>
      <c r="C79" s="18">
        <v>240</v>
      </c>
      <c r="D79" s="29">
        <f>3449</f>
        <v>3449</v>
      </c>
      <c r="E79" s="10"/>
    </row>
    <row r="80" spans="1:5" ht="15.75">
      <c r="A80" s="42" t="s">
        <v>81</v>
      </c>
      <c r="B80" s="20">
        <v>9700351</v>
      </c>
      <c r="C80" s="18"/>
      <c r="D80" s="28">
        <f>D81</f>
        <v>13.8</v>
      </c>
      <c r="E80" s="10"/>
    </row>
    <row r="81" spans="1:5" ht="15.75">
      <c r="A81" s="41" t="s">
        <v>17</v>
      </c>
      <c r="B81" s="18">
        <v>9700351</v>
      </c>
      <c r="C81" s="18">
        <v>200</v>
      </c>
      <c r="D81" s="29">
        <f>D82</f>
        <v>13.8</v>
      </c>
      <c r="E81" s="10"/>
    </row>
    <row r="82" spans="1:5" ht="31.5">
      <c r="A82" s="41" t="s">
        <v>14</v>
      </c>
      <c r="B82" s="18">
        <v>9700351</v>
      </c>
      <c r="C82" s="18">
        <v>240</v>
      </c>
      <c r="D82" s="29">
        <f>13.8</f>
        <v>13.8</v>
      </c>
      <c r="E82" s="10"/>
    </row>
    <row r="83" spans="1:5" ht="15.75">
      <c r="A83" s="27" t="s">
        <v>73</v>
      </c>
      <c r="B83" s="20">
        <v>9700352</v>
      </c>
      <c r="C83" s="20"/>
      <c r="D83" s="28">
        <f>D84</f>
        <v>270</v>
      </c>
      <c r="E83" s="10"/>
    </row>
    <row r="84" spans="1:5" ht="15.75">
      <c r="A84" s="34" t="s">
        <v>17</v>
      </c>
      <c r="B84" s="36">
        <v>9700352</v>
      </c>
      <c r="C84" s="18">
        <v>200</v>
      </c>
      <c r="D84" s="29">
        <f>D85</f>
        <v>270</v>
      </c>
      <c r="E84" s="10"/>
    </row>
    <row r="85" spans="1:5" ht="31.5">
      <c r="A85" s="34" t="s">
        <v>14</v>
      </c>
      <c r="B85" s="36">
        <v>9700352</v>
      </c>
      <c r="C85" s="18">
        <v>240</v>
      </c>
      <c r="D85" s="29">
        <f>270</f>
        <v>270</v>
      </c>
      <c r="E85" s="10"/>
    </row>
    <row r="86" spans="1:5" ht="15.75">
      <c r="A86" s="27" t="s">
        <v>24</v>
      </c>
      <c r="B86" s="20">
        <v>9700441</v>
      </c>
      <c r="C86" s="20"/>
      <c r="D86" s="28">
        <f>D87</f>
        <v>2514.41575</v>
      </c>
      <c r="E86" s="10"/>
    </row>
    <row r="87" spans="1:5" ht="31.5">
      <c r="A87" s="17" t="s">
        <v>25</v>
      </c>
      <c r="B87" s="18"/>
      <c r="C87" s="18">
        <v>600</v>
      </c>
      <c r="D87" s="29">
        <f>D88</f>
        <v>2514.41575</v>
      </c>
      <c r="E87" s="10"/>
    </row>
    <row r="88" spans="1:5" ht="15.75">
      <c r="A88" s="17" t="s">
        <v>26</v>
      </c>
      <c r="B88" s="18"/>
      <c r="C88" s="18">
        <v>610</v>
      </c>
      <c r="D88" s="29">
        <f>2514415.75/1000</f>
        <v>2514.41575</v>
      </c>
      <c r="E88" s="10"/>
    </row>
    <row r="89" spans="1:5" ht="15.75">
      <c r="A89" s="35" t="s">
        <v>27</v>
      </c>
      <c r="B89" s="20">
        <v>9700491</v>
      </c>
      <c r="C89" s="16"/>
      <c r="D89" s="28">
        <f>D90</f>
        <v>24</v>
      </c>
      <c r="E89" s="10"/>
    </row>
    <row r="90" spans="1:5" ht="15.75">
      <c r="A90" s="34" t="s">
        <v>40</v>
      </c>
      <c r="B90" s="18">
        <v>9700491</v>
      </c>
      <c r="C90" s="19">
        <v>300</v>
      </c>
      <c r="D90" s="29">
        <f>D91</f>
        <v>24</v>
      </c>
      <c r="E90" s="10"/>
    </row>
    <row r="91" spans="1:5" ht="31.5">
      <c r="A91" s="34" t="s">
        <v>41</v>
      </c>
      <c r="B91" s="18">
        <v>9700491</v>
      </c>
      <c r="C91" s="19">
        <v>320</v>
      </c>
      <c r="D91" s="29">
        <v>24</v>
      </c>
      <c r="E91" s="10"/>
    </row>
    <row r="92" spans="1:5" ht="78.75">
      <c r="A92" s="27" t="s">
        <v>28</v>
      </c>
      <c r="B92" s="16">
        <v>9700521</v>
      </c>
      <c r="C92" s="16"/>
      <c r="D92" s="28">
        <f>D93</f>
        <v>77.3</v>
      </c>
      <c r="E92" s="10"/>
    </row>
    <row r="93" spans="1:5" ht="15.75" customHeight="1">
      <c r="A93" s="17" t="s">
        <v>29</v>
      </c>
      <c r="B93" s="31" t="s">
        <v>74</v>
      </c>
      <c r="C93" s="19">
        <v>500</v>
      </c>
      <c r="D93" s="29">
        <f>D94</f>
        <v>77.3</v>
      </c>
      <c r="E93" s="10"/>
    </row>
    <row r="94" spans="1:5" ht="15.75">
      <c r="A94" s="17" t="s">
        <v>30</v>
      </c>
      <c r="B94" s="31" t="s">
        <v>74</v>
      </c>
      <c r="C94" s="19">
        <v>540</v>
      </c>
      <c r="D94" s="29">
        <v>77.3</v>
      </c>
      <c r="E94" s="10"/>
    </row>
    <row r="95" spans="1:5" ht="31.5">
      <c r="A95" s="35" t="s">
        <v>36</v>
      </c>
      <c r="B95" s="20">
        <v>9705118</v>
      </c>
      <c r="C95" s="20"/>
      <c r="D95" s="28">
        <f>D96+D98</f>
        <v>478</v>
      </c>
      <c r="E95" s="10"/>
    </row>
    <row r="96" spans="1:5" ht="47.25">
      <c r="A96" s="34" t="s">
        <v>9</v>
      </c>
      <c r="B96" s="18">
        <v>9705118</v>
      </c>
      <c r="C96" s="18">
        <v>100</v>
      </c>
      <c r="D96" s="30">
        <f>D97</f>
        <v>349</v>
      </c>
      <c r="E96" s="10"/>
    </row>
    <row r="97" spans="1:5" ht="15.75">
      <c r="A97" s="34" t="s">
        <v>10</v>
      </c>
      <c r="B97" s="18">
        <v>9705118</v>
      </c>
      <c r="C97" s="19">
        <v>120</v>
      </c>
      <c r="D97" s="30">
        <v>349</v>
      </c>
      <c r="E97" s="10"/>
    </row>
    <row r="98" spans="1:5" ht="15.75">
      <c r="A98" s="34" t="s">
        <v>17</v>
      </c>
      <c r="B98" s="18">
        <v>9705118</v>
      </c>
      <c r="C98" s="19">
        <v>200</v>
      </c>
      <c r="D98" s="30">
        <f>D99</f>
        <v>129</v>
      </c>
      <c r="E98" s="14"/>
    </row>
    <row r="99" spans="1:5" ht="31.5">
      <c r="A99" s="34" t="s">
        <v>14</v>
      </c>
      <c r="B99" s="18">
        <v>9705118</v>
      </c>
      <c r="C99" s="19">
        <v>240</v>
      </c>
      <c r="D99" s="30">
        <v>129</v>
      </c>
      <c r="E99" s="10"/>
    </row>
    <row r="100" spans="1:5" ht="31.5">
      <c r="A100" s="35" t="s">
        <v>37</v>
      </c>
      <c r="B100" s="20">
        <v>9709601</v>
      </c>
      <c r="C100" s="20"/>
      <c r="D100" s="28">
        <f>D101+D103</f>
        <v>1169.9</v>
      </c>
      <c r="E100" s="10"/>
    </row>
    <row r="101" spans="1:5" ht="15.75">
      <c r="A101" s="34" t="s">
        <v>17</v>
      </c>
      <c r="B101" s="36">
        <v>9709601</v>
      </c>
      <c r="C101" s="19">
        <v>200</v>
      </c>
      <c r="D101" s="29">
        <f>D102</f>
        <v>11.65</v>
      </c>
      <c r="E101" s="10"/>
    </row>
    <row r="102" spans="1:5" ht="31.5">
      <c r="A102" s="34" t="s">
        <v>14</v>
      </c>
      <c r="B102" s="36">
        <v>9709601</v>
      </c>
      <c r="C102" s="19">
        <v>240</v>
      </c>
      <c r="D102" s="29">
        <f>11.65</f>
        <v>11.65</v>
      </c>
      <c r="E102" s="10"/>
    </row>
    <row r="103" spans="1:5" ht="33" customHeight="1">
      <c r="A103" s="37" t="s">
        <v>34</v>
      </c>
      <c r="B103" s="36">
        <v>9709601</v>
      </c>
      <c r="C103" s="8">
        <v>600</v>
      </c>
      <c r="D103" s="29">
        <f>D104</f>
        <v>1158.25</v>
      </c>
      <c r="E103" s="10"/>
    </row>
    <row r="104" spans="1:5" ht="18.75" customHeight="1">
      <c r="A104" s="37" t="s">
        <v>38</v>
      </c>
      <c r="B104" s="36">
        <v>9709601</v>
      </c>
      <c r="C104" s="36">
        <v>630</v>
      </c>
      <c r="D104" s="29">
        <f>1158.25</f>
        <v>1158.25</v>
      </c>
      <c r="E104" s="10"/>
    </row>
    <row r="105" spans="1:6" s="10" customFormat="1" ht="15.75">
      <c r="A105" s="12" t="s">
        <v>33</v>
      </c>
      <c r="B105" s="11"/>
      <c r="C105" s="8"/>
      <c r="D105" s="28">
        <f>D100+D95+D92+D89+D86+D83+D80+D77+D69</f>
        <v>10627.86575</v>
      </c>
      <c r="F105" s="14"/>
    </row>
    <row r="106" spans="1:8" ht="15.75">
      <c r="A106" s="32" t="s">
        <v>31</v>
      </c>
      <c r="B106" s="38"/>
      <c r="C106" s="36"/>
      <c r="D106" s="28">
        <f>D105+D68</f>
        <v>73497.64575000001</v>
      </c>
      <c r="E106" s="15"/>
      <c r="F106" s="13"/>
      <c r="H106" s="13"/>
    </row>
    <row r="107" ht="15.75">
      <c r="E107" s="13"/>
    </row>
  </sheetData>
  <sheetProtection/>
  <mergeCells count="12">
    <mergeCell ref="A3:D3"/>
    <mergeCell ref="B4:D4"/>
    <mergeCell ref="A9:D9"/>
    <mergeCell ref="A1:D1"/>
    <mergeCell ref="A12:D12"/>
    <mergeCell ref="A13:D13"/>
    <mergeCell ref="A6:D6"/>
    <mergeCell ref="A7:D7"/>
    <mergeCell ref="A8:D8"/>
    <mergeCell ref="A10:D10"/>
    <mergeCell ref="A2:D2"/>
    <mergeCell ref="A5:D5"/>
  </mergeCells>
  <printOptions/>
  <pageMargins left="0.6299212598425197" right="0.35433070866141736" top="0.3937007874015748" bottom="0.5118110236220472" header="0.2362204724409449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ЮРИСТ</cp:lastModifiedBy>
  <cp:lastPrinted>2014-11-28T09:04:56Z</cp:lastPrinted>
  <dcterms:created xsi:type="dcterms:W3CDTF">2013-11-29T07:29:26Z</dcterms:created>
  <dcterms:modified xsi:type="dcterms:W3CDTF">2016-01-13T15:59:36Z</dcterms:modified>
  <cp:category/>
  <cp:version/>
  <cp:contentType/>
  <cp:contentStatus/>
</cp:coreProperties>
</file>