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65" windowHeight="100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<sst xmlns="http://schemas.openxmlformats.org/spreadsheetml/2006/main" count="304" uniqueCount="130">
  <si>
    <t xml:space="preserve">к решению Совета депутатов </t>
  </si>
  <si>
    <t xml:space="preserve">городского поселения Ильинский  </t>
  </si>
  <si>
    <t>по разделам, подразделам,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</si>
  <si>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</si>
  <si>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Рз,ПР</t>
  </si>
  <si>
    <t>ЦСР</t>
  </si>
  <si>
    <t>ВР</t>
  </si>
  <si>
    <t>Сумма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</si>
  <si>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</si>
  <si>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</si>
  <si>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</si>
  <si>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</si>
  <si>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</si>
  <si>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</si>
  <si>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</si>
  <si>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</si>
  <si>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</si>
  <si>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</si>
  <si>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фукций органов местного управления</t>
  </si>
  <si>
    <t>Депутаты представительного органа муниципального образования</t>
  </si>
  <si>
    <t>0104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</si>
  <si>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</si>
  <si>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</si>
  <si>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</si>
  <si>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</si>
  <si>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</si>
  <si>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</si>
  <si>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Иные бюджетные ассигнования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</si>
  <si>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</si>
  <si>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</si>
  <si>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</si>
  <si>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</si>
  <si>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</si>
  <si>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</si>
  <si>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</si>
  <si>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</si>
  <si>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Содержание и организация деятельности аварийно-спасательных служб и формирований</t>
  </si>
  <si>
    <t>Национальная экономика</t>
  </si>
  <si>
    <t>0400</t>
  </si>
  <si>
    <t>Дорожное хозяйство (дорожные фонды)</t>
  </si>
  <si>
    <t>0409</t>
  </si>
  <si>
    <t>Расходы на капитальный ремонт, ремонт и содержание автомобильных дорог местного значения</t>
  </si>
  <si>
    <t>Жилищно-коммунальное хозяйство</t>
  </si>
  <si>
    <t>0500</t>
  </si>
  <si>
    <t>0501</t>
  </si>
  <si>
    <t>Благоустройство</t>
  </si>
  <si>
    <t>0503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</si>
  <si>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</si>
  <si>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</si>
  <si>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</si>
  <si>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</si>
  <si>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</si>
  <si>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</si>
  <si>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 xml:space="preserve">Культура, кинематография </t>
  </si>
  <si>
    <t>0800</t>
  </si>
  <si>
    <t>0801</t>
  </si>
  <si>
    <t>Обеспечение деятельности подведомственных учреждений культуры</t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</si>
  <si>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</si>
  <si>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</si>
  <si>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Социальная политика</t>
  </si>
  <si>
    <t>1000</t>
  </si>
  <si>
    <t>Пенсионное обеспечение</t>
  </si>
  <si>
    <t>1001</t>
  </si>
  <si>
    <t>Пенсии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</si>
  <si>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</si>
  <si>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</si>
  <si>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</si>
  <si>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</si>
  <si>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</si>
  <si>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</si>
  <si>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</si>
  <si>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ВСЕГО РАСХОДОВ</t>
  </si>
  <si>
    <t>тыс.руб.</t>
  </si>
  <si>
    <t>0502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</si>
  <si>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</si>
  <si>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</si>
  <si>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Взносы Фонду капитального ремонта общего имущества многоквартирных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</si>
  <si>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</si>
  <si>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</t>
  </si>
  <si>
    <t>Расходы бюджета городского поселения Ильинский на 2015 год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</si>
  <si>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</si>
  <si>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</si>
  <si>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</si>
  <si>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r>
      <t>.</t>
    </r>
    <r>
      <rPr>
        <sz val="12"/>
        <rFont val="Times New Roman"/>
        <family val="1"/>
      </rPr>
      <t>0500027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</si>
  <si>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админстраций</t>
  </si>
  <si>
    <r>
      <t>.</t>
    </r>
    <r>
      <rPr>
        <sz val="12"/>
        <rFont val="Times New Roman"/>
        <family val="1"/>
      </rPr>
      <t>0500127</t>
    </r>
  </si>
  <si>
    <r>
      <t>.</t>
    </r>
    <r>
      <rPr>
        <sz val="12"/>
        <rFont val="Times New Roman"/>
        <family val="1"/>
      </rPr>
      <t>0500327</t>
    </r>
  </si>
  <si>
    <t>Муниципальная программа "Содержание и ремонт автомобильных дорог общего пользования местного значения находящихся на территории городского поселения Ильинский Раменского муниципального района Московской области на 2015-2019 годы."</t>
  </si>
  <si>
    <t>Дорожный фонд</t>
  </si>
  <si>
    <t xml:space="preserve">Поддержка коммунального хозяйства 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</si>
  <si>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</si>
  <si>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</si>
  <si>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</si>
  <si>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</si>
  <si>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</si>
  <si>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Культура</t>
  </si>
  <si>
    <t>Мероприятия в сфере культуры и кинематографии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</si>
  <si>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</si>
  <si>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</si>
  <si>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</si>
  <si>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1003</t>
  </si>
  <si>
    <r>
      <t>.</t>
    </r>
    <r>
      <rPr>
        <sz val="12"/>
        <rFont val="Times New Roman"/>
        <family val="1"/>
      </rPr>
      <t>0100027</t>
    </r>
  </si>
  <si>
    <r>
      <t>.</t>
    </r>
    <r>
      <rPr>
        <sz val="12"/>
        <rFont val="Times New Roman"/>
        <family val="1"/>
      </rPr>
      <t>0410027</t>
    </r>
  </si>
  <si>
    <r>
      <t>.</t>
    </r>
    <r>
      <rPr>
        <sz val="12"/>
        <rFont val="Times New Roman"/>
        <family val="1"/>
      </rPr>
      <t>0420027</t>
    </r>
  </si>
  <si>
    <t>9700521</t>
  </si>
  <si>
    <r>
      <t>.</t>
    </r>
    <r>
      <rPr>
        <sz val="12"/>
        <rFont val="Times New Roman"/>
        <family val="1"/>
      </rPr>
      <t>0400027</t>
    </r>
  </si>
  <si>
    <r>
      <t>.</t>
    </r>
    <r>
      <rPr>
        <sz val="12"/>
        <rFont val="Times New Roman"/>
        <family val="1"/>
      </rPr>
      <t>0300027</t>
    </r>
  </si>
  <si>
    <r>
      <t>.</t>
    </r>
    <r>
      <rPr>
        <sz val="12"/>
        <rFont val="Times New Roman"/>
        <family val="1"/>
      </rPr>
      <t>0700027</t>
    </r>
  </si>
  <si>
    <r>
      <t>.</t>
    </r>
    <r>
      <rPr>
        <sz val="12"/>
        <rFont val="Times New Roman"/>
        <family val="1"/>
      </rPr>
      <t>0700127</t>
    </r>
  </si>
  <si>
    <r>
      <t>.</t>
    </r>
    <r>
      <rPr>
        <sz val="12"/>
        <rFont val="Times New Roman"/>
        <family val="1"/>
      </rPr>
      <t>0700227</t>
    </r>
  </si>
  <si>
    <r>
      <t>.</t>
    </r>
    <r>
      <rPr>
        <sz val="12"/>
        <rFont val="Times New Roman"/>
        <family val="1"/>
      </rPr>
      <t>0700327</t>
    </r>
  </si>
  <si>
    <r>
      <t>.</t>
    </r>
    <r>
      <rPr>
        <sz val="12"/>
        <rFont val="Times New Roman"/>
        <family val="1"/>
      </rPr>
      <t>0700427</t>
    </r>
  </si>
  <si>
    <r>
      <t>.</t>
    </r>
    <r>
      <rPr>
        <sz val="12"/>
        <rFont val="Times New Roman"/>
        <family val="1"/>
      </rPr>
      <t>0800027</t>
    </r>
  </si>
  <si>
    <r>
      <t>.</t>
    </r>
    <r>
      <rPr>
        <sz val="12"/>
        <rFont val="Times New Roman"/>
        <family val="1"/>
      </rPr>
      <t>0802027</t>
    </r>
  </si>
  <si>
    <r>
      <t>.</t>
    </r>
    <r>
      <rPr>
        <sz val="12"/>
        <rFont val="Times New Roman"/>
        <family val="1"/>
      </rPr>
      <t>0900027</t>
    </r>
  </si>
  <si>
    <r>
      <t>.</t>
    </r>
    <r>
      <rPr>
        <sz val="12"/>
        <rFont val="Times New Roman"/>
        <family val="1"/>
      </rPr>
      <t>0902027</t>
    </r>
  </si>
  <si>
    <r>
      <t>.</t>
    </r>
    <r>
      <rPr>
        <sz val="12"/>
        <rFont val="Times New Roman"/>
        <family val="1"/>
      </rPr>
      <t>0200027</t>
    </r>
  </si>
  <si>
    <t>Мероприятия в области информатики и использования информационных систем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</si>
  <si>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</si>
  <si>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 области на 2014-2019 годы"</t>
  </si>
  <si>
    <t>Муниципальная программа "Организация досуга населения, проведение праздничных  и культурно-масовых мероприятийв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</si>
  <si>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</si>
  <si>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Участие в предупреждении и ливидации последствий чрезвычайных ситуаций</t>
  </si>
  <si>
    <t>Приложение № 3</t>
  </si>
  <si>
    <t>Жилищное хозяйство</t>
  </si>
  <si>
    <t>Мероприятия в области жилищного хозяйства</t>
  </si>
  <si>
    <t xml:space="preserve">"О бюджете городского поселения Ильинский </t>
  </si>
  <si>
    <t xml:space="preserve">Раменского муниципального района Московской </t>
  </si>
  <si>
    <t xml:space="preserve">области на 2015 год"от 11.12.2014 г № 5/1-СД   </t>
  </si>
  <si>
    <t>Приложение №2
к решению Совета депутатов
городского поселения Ильинский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Ильинскийот от 11.12.2014 г. № 5/1-СД
                     «О бюджете городского поселения Ильинский                                                                                                                                                                                   Раменского муниципального района Московской 
области  на 2015 год» от ________.2015 № 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</si>
</sst>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0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Protection="0">
      <alignment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 quotePrefix="1">
      <alignment horizontal="right"/>
    </xf>
    <xf numFmtId="0" fontId="2" fillId="0" borderId="10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3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3" fontId="1" fillId="0" borderId="0" xfId="0" applyNumberFormat="1" applyFont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Alignment="1">
      <alignment/>
    </xf>
    <xf numFmtId="0" fontId="6" fillId="0" borderId="12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6" fillId="0" borderId="12" xfId="0" applyFont="1" applyFill="1" applyBorder="1" applyAlignment="1">
      <alignment horizontal="right"/>
    </xf>
    <xf numFmtId="49" fontId="7" fillId="0" borderId="16" xfId="52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right"/>
    </xf>
    <xf numFmtId="49" fontId="7" fillId="0" borderId="17" xfId="52" applyNumberFormat="1" applyFont="1" applyFill="1" applyBorder="1" applyAlignment="1" applyProtection="1">
      <alignment horizontal="left" vertical="top" wrapText="1"/>
      <protection hidden="1" locked="0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59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7;&#1086;%20&#1073;&#1102;&#1076;&#1078;&#1077;&#1090;&#1085;&#1099;&#1084;%20&#1088;&#1072;&#1079;&#1076;&#1077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41">
          <cell r="E141">
            <v>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3.75390625" style="2" customWidth="1"/>
    <col min="2" max="2" width="11.75390625" style="1" customWidth="1"/>
    <col min="3" max="3" width="12.25390625" style="1" customWidth="1"/>
    <col min="4" max="4" width="10.75390625" style="1" customWidth="1"/>
    <col min="5" max="5" width="12.375" style="3" customWidth="1"/>
    <col min="6" max="6" width="12.625" style="1" customWidth="1"/>
    <col min="7" max="16384" width="9.125" style="1" customWidth="1"/>
  </cols>
  <sheetData>
    <row r="1" spans="1:5" ht="129.75" customHeight="1">
      <c r="A1" s="67" t="s">
        <v>129</v>
      </c>
      <c r="B1" s="67"/>
      <c r="C1" s="67"/>
      <c r="D1" s="67"/>
      <c r="E1" s="67"/>
    </row>
    <row r="2" spans="1:5" ht="21" customHeight="1">
      <c r="A2" s="6"/>
      <c r="B2" s="40"/>
      <c r="C2" s="40"/>
      <c r="D2" s="40"/>
      <c r="E2" s="41" t="s">
        <v>123</v>
      </c>
    </row>
    <row r="3" spans="1:5" ht="12.75" customHeight="1">
      <c r="A3" s="65" t="s">
        <v>0</v>
      </c>
      <c r="B3" s="65"/>
      <c r="C3" s="65"/>
      <c r="D3" s="65"/>
      <c r="E3" s="65"/>
    </row>
    <row r="4" spans="1:5" ht="12.75" customHeight="1">
      <c r="A4" s="65" t="s">
        <v>1</v>
      </c>
      <c r="B4" s="65"/>
      <c r="C4" s="65"/>
      <c r="D4" s="65"/>
      <c r="E4" s="65"/>
    </row>
    <row r="5" spans="1:5" ht="15" customHeight="1">
      <c r="A5" s="65" t="s">
        <v>126</v>
      </c>
      <c r="B5" s="65"/>
      <c r="C5" s="65"/>
      <c r="D5" s="65"/>
      <c r="E5" s="65"/>
    </row>
    <row r="6" spans="1:5" ht="15" customHeight="1">
      <c r="A6" s="65" t="s">
        <v>127</v>
      </c>
      <c r="B6" s="66"/>
      <c r="C6" s="66"/>
      <c r="D6" s="66"/>
      <c r="E6" s="66"/>
    </row>
    <row r="7" spans="1:5" ht="14.25" customHeight="1">
      <c r="A7" s="65" t="s">
        <v>128</v>
      </c>
      <c r="B7" s="66"/>
      <c r="C7" s="66"/>
      <c r="D7" s="66"/>
      <c r="E7" s="66"/>
    </row>
    <row r="8" spans="1:5" ht="20.25">
      <c r="A8" s="5"/>
      <c r="B8" s="6"/>
      <c r="C8" s="6"/>
      <c r="D8" s="6"/>
      <c r="E8" s="7"/>
    </row>
    <row r="9" spans="1:5" ht="18" customHeight="1">
      <c r="A9" s="68" t="s">
        <v>79</v>
      </c>
      <c r="B9" s="68"/>
      <c r="C9" s="68"/>
      <c r="D9" s="68"/>
      <c r="E9" s="68"/>
    </row>
    <row r="10" spans="1:5" ht="48" customHeight="1">
      <c r="A10" s="68" t="s">
        <v>2</v>
      </c>
      <c r="B10" s="68"/>
      <c r="C10" s="68"/>
      <c r="D10" s="68"/>
      <c r="E10" s="68"/>
    </row>
    <row r="11" spans="1:5" ht="20.25">
      <c r="A11" s="5"/>
      <c r="B11" s="6"/>
      <c r="C11" s="6"/>
      <c r="D11" s="6"/>
      <c r="E11" s="7"/>
    </row>
    <row r="12" spans="1:5" ht="20.25">
      <c r="A12" s="5"/>
      <c r="B12" s="6"/>
      <c r="C12" s="6"/>
      <c r="D12" s="6"/>
      <c r="E12" s="7" t="s">
        <v>72</v>
      </c>
    </row>
    <row r="13" spans="1:5" ht="20.25">
      <c r="A13" s="8" t="s">
        <v>3</v>
      </c>
      <c r="B13" s="9" t="s">
        <v>4</v>
      </c>
      <c r="C13" s="10" t="s">
        <v>5</v>
      </c>
      <c r="D13" s="11" t="s">
        <v>6</v>
      </c>
      <c r="E13" s="12" t="s">
        <v>7</v>
      </c>
    </row>
    <row r="14" spans="1:8" ht="20.25">
      <c r="A14" s="13" t="s">
        <v>8</v>
      </c>
      <c r="B14" s="14" t="s">
        <v>9</v>
      </c>
      <c r="C14" s="15"/>
      <c r="D14" s="16"/>
      <c r="E14" s="45">
        <f>E15+E20+E25</f>
        <v>19560.066799999997</v>
      </c>
      <c r="F14" s="44"/>
      <c r="G14" s="3"/>
      <c r="H14" s="3"/>
    </row>
    <row r="15" spans="1:8" ht="32.25">
      <c r="A15" s="17" t="s">
        <v>10</v>
      </c>
      <c r="B15" s="18" t="s">
        <v>11</v>
      </c>
      <c r="C15" s="15"/>
      <c r="D15" s="16"/>
      <c r="E15" s="46">
        <f>E16</f>
        <v>1376.9520400000001</v>
      </c>
      <c r="F15" s="3"/>
      <c r="H15" s="3"/>
    </row>
    <row r="16" spans="1:5" ht="32.25">
      <c r="A16" s="17" t="s">
        <v>12</v>
      </c>
      <c r="B16" s="18" t="s">
        <v>11</v>
      </c>
      <c r="C16" s="15">
        <v>9300000</v>
      </c>
      <c r="D16" s="16"/>
      <c r="E16" s="46">
        <f>E17</f>
        <v>1376.9520400000001</v>
      </c>
    </row>
    <row r="17" spans="1:5" ht="20.25">
      <c r="A17" s="17" t="s">
        <v>13</v>
      </c>
      <c r="B17" s="22" t="s">
        <v>11</v>
      </c>
      <c r="C17" s="15">
        <v>9300200</v>
      </c>
      <c r="D17" s="19"/>
      <c r="E17" s="46">
        <f>E18</f>
        <v>1376.9520400000001</v>
      </c>
    </row>
    <row r="18" spans="1:5" ht="63.75">
      <c r="A18" s="17" t="s">
        <v>14</v>
      </c>
      <c r="B18" s="22" t="s">
        <v>11</v>
      </c>
      <c r="C18" s="15">
        <v>9300200</v>
      </c>
      <c r="D18" s="19">
        <v>100</v>
      </c>
      <c r="E18" s="46">
        <f>E19</f>
        <v>1376.9520400000001</v>
      </c>
    </row>
    <row r="19" spans="1:5" ht="32.25">
      <c r="A19" s="17" t="s">
        <v>15</v>
      </c>
      <c r="B19" s="22" t="s">
        <v>11</v>
      </c>
      <c r="C19" s="15">
        <v>9300200</v>
      </c>
      <c r="D19" s="19">
        <v>120</v>
      </c>
      <c r="E19" s="46">
        <f>1376952.04/1000</f>
        <v>1376.9520400000001</v>
      </c>
    </row>
    <row r="20" spans="1:5" ht="48">
      <c r="A20" s="20" t="s">
        <v>16</v>
      </c>
      <c r="B20" s="18" t="s">
        <v>17</v>
      </c>
      <c r="C20" s="15"/>
      <c r="D20" s="16"/>
      <c r="E20" s="46">
        <f>E21</f>
        <v>1254.46476</v>
      </c>
    </row>
    <row r="21" spans="1:5" ht="32.25">
      <c r="A21" s="20" t="s">
        <v>18</v>
      </c>
      <c r="B21" s="18" t="s">
        <v>17</v>
      </c>
      <c r="C21" s="15">
        <v>9300000</v>
      </c>
      <c r="D21" s="16"/>
      <c r="E21" s="46">
        <f>E22</f>
        <v>1254.46476</v>
      </c>
    </row>
    <row r="22" spans="1:5" ht="35.25" customHeight="1">
      <c r="A22" s="17" t="s">
        <v>19</v>
      </c>
      <c r="B22" s="22" t="s">
        <v>17</v>
      </c>
      <c r="C22" s="15">
        <v>9300300</v>
      </c>
      <c r="D22" s="19"/>
      <c r="E22" s="46">
        <f>E23</f>
        <v>1254.46476</v>
      </c>
    </row>
    <row r="23" spans="1:5" ht="75" customHeight="1">
      <c r="A23" s="17" t="s">
        <v>14</v>
      </c>
      <c r="B23" s="22" t="s">
        <v>17</v>
      </c>
      <c r="C23" s="15">
        <v>9300300</v>
      </c>
      <c r="D23" s="19">
        <v>100</v>
      </c>
      <c r="E23" s="46">
        <f>E24</f>
        <v>1254.46476</v>
      </c>
    </row>
    <row r="24" spans="1:5" ht="32.25">
      <c r="A24" s="17" t="s">
        <v>15</v>
      </c>
      <c r="B24" s="22" t="s">
        <v>17</v>
      </c>
      <c r="C24" s="15">
        <v>9300300</v>
      </c>
      <c r="D24" s="19">
        <v>120</v>
      </c>
      <c r="E24" s="46">
        <f>1254464.76/1000</f>
        <v>1254.46476</v>
      </c>
    </row>
    <row r="25" spans="1:5" ht="48">
      <c r="A25" s="17" t="s">
        <v>84</v>
      </c>
      <c r="B25" s="22" t="s">
        <v>20</v>
      </c>
      <c r="C25" s="15"/>
      <c r="D25" s="19"/>
      <c r="E25" s="46">
        <f>E26</f>
        <v>16928.649999999998</v>
      </c>
    </row>
    <row r="26" spans="1:5" ht="63.75">
      <c r="A26" s="20" t="s">
        <v>80</v>
      </c>
      <c r="B26" s="18" t="s">
        <v>20</v>
      </c>
      <c r="C26" s="52" t="s">
        <v>105</v>
      </c>
      <c r="D26" s="16"/>
      <c r="E26" s="46">
        <f>E27+E35</f>
        <v>16928.649999999998</v>
      </c>
    </row>
    <row r="27" spans="1:5" ht="63.75">
      <c r="A27" s="20" t="s">
        <v>81</v>
      </c>
      <c r="B27" s="21" t="s">
        <v>20</v>
      </c>
      <c r="C27" s="52" t="s">
        <v>102</v>
      </c>
      <c r="D27" s="16"/>
      <c r="E27" s="46">
        <f>E28</f>
        <v>15475.21</v>
      </c>
    </row>
    <row r="28" spans="1:5" ht="20.25">
      <c r="A28" s="17" t="s">
        <v>21</v>
      </c>
      <c r="B28" s="18" t="s">
        <v>20</v>
      </c>
      <c r="C28" s="52" t="s">
        <v>102</v>
      </c>
      <c r="D28" s="19"/>
      <c r="E28" s="46">
        <f>E29+E31+E33</f>
        <v>15475.21</v>
      </c>
    </row>
    <row r="29" spans="1:5" ht="63.75">
      <c r="A29" s="17" t="s">
        <v>14</v>
      </c>
      <c r="B29" s="18" t="s">
        <v>20</v>
      </c>
      <c r="C29" s="52" t="s">
        <v>102</v>
      </c>
      <c r="D29" s="19">
        <v>100</v>
      </c>
      <c r="E29" s="46">
        <f>E30</f>
        <v>11390.52</v>
      </c>
    </row>
    <row r="30" spans="1:5" ht="32.25">
      <c r="A30" s="17" t="s">
        <v>15</v>
      </c>
      <c r="B30" s="18" t="s">
        <v>20</v>
      </c>
      <c r="C30" s="52" t="s">
        <v>102</v>
      </c>
      <c r="D30" s="19">
        <v>120</v>
      </c>
      <c r="E30" s="46">
        <f>11390.52</f>
        <v>11390.52</v>
      </c>
    </row>
    <row r="31" spans="1:5" ht="32.25">
      <c r="A31" s="17" t="s">
        <v>22</v>
      </c>
      <c r="B31" s="18" t="s">
        <v>20</v>
      </c>
      <c r="C31" s="52" t="s">
        <v>102</v>
      </c>
      <c r="D31" s="19">
        <v>200</v>
      </c>
      <c r="E31" s="46">
        <f>E32</f>
        <v>3981.05</v>
      </c>
    </row>
    <row r="32" spans="1:6" ht="32.25">
      <c r="A32" s="17" t="s">
        <v>23</v>
      </c>
      <c r="B32" s="18" t="s">
        <v>20</v>
      </c>
      <c r="C32" s="52" t="s">
        <v>102</v>
      </c>
      <c r="D32" s="19">
        <v>240</v>
      </c>
      <c r="E32" s="46">
        <f>3981.05</f>
        <v>3981.05</v>
      </c>
      <c r="F32" s="47"/>
    </row>
    <row r="33" spans="1:5" ht="20.25">
      <c r="A33" s="53" t="s">
        <v>27</v>
      </c>
      <c r="B33" s="18" t="s">
        <v>20</v>
      </c>
      <c r="C33" s="52" t="s">
        <v>102</v>
      </c>
      <c r="D33" s="19">
        <v>800</v>
      </c>
      <c r="E33" s="46">
        <f>E34</f>
        <v>103.64</v>
      </c>
    </row>
    <row r="34" spans="1:5" ht="18" customHeight="1">
      <c r="A34" s="17" t="s">
        <v>24</v>
      </c>
      <c r="B34" s="18" t="s">
        <v>20</v>
      </c>
      <c r="C34" s="52" t="s">
        <v>102</v>
      </c>
      <c r="D34" s="19">
        <v>850</v>
      </c>
      <c r="E34" s="46">
        <f>103.64</f>
        <v>103.64</v>
      </c>
    </row>
    <row r="35" spans="1:5" ht="79.5" customHeight="1">
      <c r="A35" s="17" t="s">
        <v>82</v>
      </c>
      <c r="B35" s="18" t="s">
        <v>20</v>
      </c>
      <c r="C35" s="52" t="s">
        <v>103</v>
      </c>
      <c r="D35" s="19"/>
      <c r="E35" s="46">
        <f>E36</f>
        <v>1453.44</v>
      </c>
    </row>
    <row r="36" spans="1:5" ht="35.25" customHeight="1">
      <c r="A36" s="17" t="s">
        <v>117</v>
      </c>
      <c r="B36" s="18" t="s">
        <v>20</v>
      </c>
      <c r="C36" s="52" t="s">
        <v>103</v>
      </c>
      <c r="D36" s="19"/>
      <c r="E36" s="46">
        <f>E37</f>
        <v>1453.44</v>
      </c>
    </row>
    <row r="37" spans="1:5" ht="33" customHeight="1">
      <c r="A37" s="17" t="s">
        <v>22</v>
      </c>
      <c r="B37" s="18" t="s">
        <v>20</v>
      </c>
      <c r="C37" s="52" t="s">
        <v>103</v>
      </c>
      <c r="D37" s="19">
        <v>200</v>
      </c>
      <c r="E37" s="46">
        <f>E38</f>
        <v>1453.44</v>
      </c>
    </row>
    <row r="38" spans="1:5" ht="32.25" customHeight="1">
      <c r="A38" s="17" t="s">
        <v>23</v>
      </c>
      <c r="B38" s="18" t="s">
        <v>20</v>
      </c>
      <c r="C38" s="52" t="s">
        <v>103</v>
      </c>
      <c r="D38" s="19">
        <v>240</v>
      </c>
      <c r="E38" s="46">
        <f>1453.44</f>
        <v>1453.44</v>
      </c>
    </row>
    <row r="39" spans="1:5" ht="20.25">
      <c r="A39" s="23" t="s">
        <v>28</v>
      </c>
      <c r="B39" s="14" t="s">
        <v>29</v>
      </c>
      <c r="C39" s="15"/>
      <c r="D39" s="16"/>
      <c r="E39" s="45">
        <f>E40</f>
        <v>478</v>
      </c>
    </row>
    <row r="40" spans="1:5" ht="20.25">
      <c r="A40" s="24" t="s">
        <v>30</v>
      </c>
      <c r="B40" s="18" t="s">
        <v>31</v>
      </c>
      <c r="C40" s="15"/>
      <c r="D40" s="25"/>
      <c r="E40" s="46">
        <f>E41</f>
        <v>478</v>
      </c>
    </row>
    <row r="41" spans="1:5" ht="20.25">
      <c r="A41" s="17" t="s">
        <v>25</v>
      </c>
      <c r="B41" s="18" t="s">
        <v>31</v>
      </c>
      <c r="C41" s="15">
        <v>9700000</v>
      </c>
      <c r="D41" s="25"/>
      <c r="E41" s="46">
        <f>E42</f>
        <v>478</v>
      </c>
    </row>
    <row r="42" spans="1:5" ht="32.25">
      <c r="A42" s="53" t="s">
        <v>74</v>
      </c>
      <c r="B42" s="18" t="s">
        <v>31</v>
      </c>
      <c r="C42" s="15">
        <v>9705118</v>
      </c>
      <c r="D42" s="16"/>
      <c r="E42" s="46">
        <f>E43+E45</f>
        <v>478</v>
      </c>
    </row>
    <row r="43" spans="1:5" ht="75" customHeight="1">
      <c r="A43" s="17" t="s">
        <v>14</v>
      </c>
      <c r="B43" s="18" t="s">
        <v>31</v>
      </c>
      <c r="C43" s="15">
        <v>9705118</v>
      </c>
      <c r="D43" s="16">
        <v>100</v>
      </c>
      <c r="E43" s="46">
        <f>E44</f>
        <v>349</v>
      </c>
    </row>
    <row r="44" spans="1:5" ht="34.5" customHeight="1">
      <c r="A44" s="17" t="s">
        <v>15</v>
      </c>
      <c r="B44" s="18" t="s">
        <v>31</v>
      </c>
      <c r="C44" s="15">
        <v>9705118</v>
      </c>
      <c r="D44" s="27">
        <v>120</v>
      </c>
      <c r="E44" s="46">
        <v>349</v>
      </c>
    </row>
    <row r="45" spans="1:5" ht="33.75" customHeight="1">
      <c r="A45" s="17" t="s">
        <v>26</v>
      </c>
      <c r="B45" s="18" t="s">
        <v>31</v>
      </c>
      <c r="C45" s="15">
        <v>9705118</v>
      </c>
      <c r="D45" s="27">
        <v>200</v>
      </c>
      <c r="E45" s="46">
        <f>E46</f>
        <v>129</v>
      </c>
    </row>
    <row r="46" spans="1:5" ht="32.25">
      <c r="A46" s="17" t="s">
        <v>23</v>
      </c>
      <c r="B46" s="18" t="s">
        <v>31</v>
      </c>
      <c r="C46" s="15">
        <v>9705118</v>
      </c>
      <c r="D46" s="27">
        <v>240</v>
      </c>
      <c r="E46" s="46">
        <v>129</v>
      </c>
    </row>
    <row r="47" spans="1:5" ht="33.75" customHeight="1">
      <c r="A47" s="28" t="s">
        <v>32</v>
      </c>
      <c r="B47" s="14" t="s">
        <v>33</v>
      </c>
      <c r="C47" s="26"/>
      <c r="D47" s="29"/>
      <c r="E47" s="45">
        <f>E48</f>
        <v>295.1394</v>
      </c>
    </row>
    <row r="48" spans="1:5" ht="36" customHeight="1">
      <c r="A48" s="30" t="s">
        <v>34</v>
      </c>
      <c r="B48" s="18" t="s">
        <v>35</v>
      </c>
      <c r="C48" s="54" t="s">
        <v>83</v>
      </c>
      <c r="D48" s="29"/>
      <c r="E48" s="46">
        <f>E49</f>
        <v>295.1394</v>
      </c>
    </row>
    <row r="49" spans="1:8" ht="63.75">
      <c r="A49" s="30" t="s">
        <v>118</v>
      </c>
      <c r="B49" s="18" t="s">
        <v>35</v>
      </c>
      <c r="C49" s="54" t="s">
        <v>83</v>
      </c>
      <c r="D49" s="29"/>
      <c r="E49" s="46">
        <f>E50+E53</f>
        <v>295.1394</v>
      </c>
      <c r="G49" s="48"/>
      <c r="H49" s="49"/>
    </row>
    <row r="50" spans="1:8" ht="35.25" customHeight="1">
      <c r="A50" s="32" t="s">
        <v>122</v>
      </c>
      <c r="B50" s="18" t="s">
        <v>35</v>
      </c>
      <c r="C50" s="54" t="s">
        <v>85</v>
      </c>
      <c r="D50" s="27"/>
      <c r="E50" s="46">
        <f>E51</f>
        <v>2.1394</v>
      </c>
      <c r="G50" s="48"/>
      <c r="H50" s="48"/>
    </row>
    <row r="51" spans="1:8" ht="32.25">
      <c r="A51" s="17" t="s">
        <v>26</v>
      </c>
      <c r="B51" s="18" t="s">
        <v>35</v>
      </c>
      <c r="C51" s="54" t="s">
        <v>85</v>
      </c>
      <c r="D51" s="27">
        <v>200</v>
      </c>
      <c r="E51" s="46">
        <f>E52</f>
        <v>2.1394</v>
      </c>
      <c r="G51" s="48"/>
      <c r="H51" s="48"/>
    </row>
    <row r="52" spans="1:8" ht="32.25">
      <c r="A52" s="17" t="s">
        <v>23</v>
      </c>
      <c r="B52" s="18" t="s">
        <v>35</v>
      </c>
      <c r="C52" s="54" t="s">
        <v>85</v>
      </c>
      <c r="D52" s="27">
        <v>240</v>
      </c>
      <c r="E52" s="46">
        <f>2139.4/1000</f>
        <v>2.1394</v>
      </c>
      <c r="G52" s="48"/>
      <c r="H52" s="48"/>
    </row>
    <row r="53" spans="1:8" ht="32.25">
      <c r="A53" s="32" t="s">
        <v>36</v>
      </c>
      <c r="B53" s="18" t="s">
        <v>35</v>
      </c>
      <c r="C53" s="54" t="s">
        <v>86</v>
      </c>
      <c r="D53" s="27"/>
      <c r="E53" s="46">
        <f>E54</f>
        <v>293</v>
      </c>
      <c r="G53" s="50"/>
      <c r="H53" s="48"/>
    </row>
    <row r="54" spans="1:5" ht="32.25">
      <c r="A54" s="17" t="s">
        <v>26</v>
      </c>
      <c r="B54" s="18" t="s">
        <v>35</v>
      </c>
      <c r="C54" s="54" t="s">
        <v>86</v>
      </c>
      <c r="D54" s="27">
        <v>200</v>
      </c>
      <c r="E54" s="46">
        <f>E55</f>
        <v>293</v>
      </c>
    </row>
    <row r="55" spans="1:5" ht="32.25">
      <c r="A55" s="17" t="s">
        <v>23</v>
      </c>
      <c r="B55" s="18" t="s">
        <v>35</v>
      </c>
      <c r="C55" s="54" t="s">
        <v>86</v>
      </c>
      <c r="D55" s="27">
        <v>240</v>
      </c>
      <c r="E55" s="46">
        <f>293000/1000</f>
        <v>293</v>
      </c>
    </row>
    <row r="56" spans="1:5" ht="20.25">
      <c r="A56" s="28" t="s">
        <v>37</v>
      </c>
      <c r="B56" s="33" t="s">
        <v>38</v>
      </c>
      <c r="C56" s="26"/>
      <c r="D56" s="29"/>
      <c r="E56" s="45">
        <f>E57</f>
        <v>23495.40026</v>
      </c>
    </row>
    <row r="57" spans="1:5" ht="20.25">
      <c r="A57" s="55" t="s">
        <v>39</v>
      </c>
      <c r="B57" s="18" t="s">
        <v>40</v>
      </c>
      <c r="C57" s="15"/>
      <c r="D57" s="16"/>
      <c r="E57" s="46">
        <f>E58+E62</f>
        <v>23495.40026</v>
      </c>
    </row>
    <row r="58" spans="1:5" ht="79.5">
      <c r="A58" s="56" t="s">
        <v>87</v>
      </c>
      <c r="B58" s="18" t="s">
        <v>40</v>
      </c>
      <c r="C58" s="57" t="s">
        <v>116</v>
      </c>
      <c r="D58" s="27"/>
      <c r="E58" s="46">
        <f>E59</f>
        <v>20046.3776</v>
      </c>
    </row>
    <row r="59" spans="1:5" ht="32.25">
      <c r="A59" s="56" t="s">
        <v>41</v>
      </c>
      <c r="B59" s="18" t="s">
        <v>40</v>
      </c>
      <c r="C59" s="57" t="s">
        <v>116</v>
      </c>
      <c r="D59" s="27"/>
      <c r="E59" s="46">
        <f>E60</f>
        <v>20046.3776</v>
      </c>
    </row>
    <row r="60" spans="1:5" ht="31.5">
      <c r="A60" s="58" t="s">
        <v>22</v>
      </c>
      <c r="B60" s="18" t="s">
        <v>40</v>
      </c>
      <c r="C60" s="57" t="s">
        <v>116</v>
      </c>
      <c r="D60" s="27">
        <v>200</v>
      </c>
      <c r="E60" s="46">
        <f>E61</f>
        <v>20046.3776</v>
      </c>
    </row>
    <row r="61" spans="1:5" ht="32.25">
      <c r="A61" s="53" t="s">
        <v>23</v>
      </c>
      <c r="B61" s="18" t="s">
        <v>40</v>
      </c>
      <c r="C61" s="57" t="s">
        <v>116</v>
      </c>
      <c r="D61" s="27">
        <v>240</v>
      </c>
      <c r="E61" s="46">
        <f>20046377.6/1000</f>
        <v>20046.3776</v>
      </c>
    </row>
    <row r="62" spans="1:5" ht="20.25">
      <c r="A62" s="17" t="s">
        <v>25</v>
      </c>
      <c r="B62" s="18" t="s">
        <v>40</v>
      </c>
      <c r="C62" s="15">
        <v>9700000</v>
      </c>
      <c r="D62" s="16"/>
      <c r="E62" s="46">
        <f>E63</f>
        <v>3449.02266</v>
      </c>
    </row>
    <row r="63" spans="1:5" ht="20.25">
      <c r="A63" s="20" t="s">
        <v>88</v>
      </c>
      <c r="B63" s="18" t="s">
        <v>40</v>
      </c>
      <c r="C63" s="15">
        <v>9700204</v>
      </c>
      <c r="D63" s="16"/>
      <c r="E63" s="46">
        <f>E64</f>
        <v>3449.02266</v>
      </c>
    </row>
    <row r="64" spans="1:5" ht="32.25">
      <c r="A64" s="17" t="s">
        <v>26</v>
      </c>
      <c r="B64" s="18" t="s">
        <v>40</v>
      </c>
      <c r="C64" s="15">
        <v>9700204</v>
      </c>
      <c r="D64" s="16">
        <v>200</v>
      </c>
      <c r="E64" s="46">
        <f>E65</f>
        <v>3449.02266</v>
      </c>
    </row>
    <row r="65" spans="1:5" ht="32.25">
      <c r="A65" s="17" t="s">
        <v>23</v>
      </c>
      <c r="B65" s="18" t="s">
        <v>40</v>
      </c>
      <c r="C65" s="15">
        <v>9700204</v>
      </c>
      <c r="D65" s="16">
        <v>240</v>
      </c>
      <c r="E65" s="46">
        <f>3449022.66/1000</f>
        <v>3449.02266</v>
      </c>
    </row>
    <row r="66" spans="1:7" ht="20.25" customHeight="1">
      <c r="A66" s="23" t="s">
        <v>42</v>
      </c>
      <c r="B66" s="14" t="s">
        <v>43</v>
      </c>
      <c r="C66" s="15"/>
      <c r="D66" s="16"/>
      <c r="E66" s="45">
        <f>E67+E77+E82</f>
        <v>25693.89405</v>
      </c>
      <c r="G66" s="3"/>
    </row>
    <row r="67" spans="1:7" ht="20.25" customHeight="1">
      <c r="A67" s="61" t="s">
        <v>124</v>
      </c>
      <c r="B67" s="62" t="s">
        <v>44</v>
      </c>
      <c r="C67" s="15"/>
      <c r="D67" s="16"/>
      <c r="E67" s="64">
        <f>E68</f>
        <v>1183.7191</v>
      </c>
      <c r="G67" s="3"/>
    </row>
    <row r="68" spans="1:7" ht="20.25" customHeight="1">
      <c r="A68" s="61" t="s">
        <v>25</v>
      </c>
      <c r="B68" s="62" t="s">
        <v>44</v>
      </c>
      <c r="C68" s="15">
        <v>9700000</v>
      </c>
      <c r="D68" s="16"/>
      <c r="E68" s="63">
        <f>E69+E72</f>
        <v>1183.7191</v>
      </c>
      <c r="G68" s="3"/>
    </row>
    <row r="69" spans="1:7" ht="20.25" customHeight="1">
      <c r="A69" s="61" t="s">
        <v>125</v>
      </c>
      <c r="B69" s="62" t="s">
        <v>44</v>
      </c>
      <c r="C69" s="16">
        <v>9700351</v>
      </c>
      <c r="D69" s="16"/>
      <c r="E69" s="63">
        <f>E70</f>
        <v>13.78</v>
      </c>
      <c r="G69" s="3"/>
    </row>
    <row r="70" spans="1:7" ht="39" customHeight="1">
      <c r="A70" s="42" t="s">
        <v>26</v>
      </c>
      <c r="B70" s="62" t="s">
        <v>44</v>
      </c>
      <c r="C70" s="16">
        <v>9700351</v>
      </c>
      <c r="D70" s="16">
        <v>200</v>
      </c>
      <c r="E70" s="63">
        <f>E71</f>
        <v>13.78</v>
      </c>
      <c r="G70" s="3"/>
    </row>
    <row r="71" spans="1:7" ht="38.25" customHeight="1">
      <c r="A71" s="42" t="s">
        <v>23</v>
      </c>
      <c r="B71" s="62" t="s">
        <v>44</v>
      </c>
      <c r="C71" s="16">
        <v>9700351</v>
      </c>
      <c r="D71" s="16">
        <v>240</v>
      </c>
      <c r="E71" s="63">
        <f>13780/1000</f>
        <v>13.78</v>
      </c>
      <c r="G71" s="3"/>
    </row>
    <row r="72" spans="1:5" ht="32.25">
      <c r="A72" s="59" t="s">
        <v>76</v>
      </c>
      <c r="B72" s="22" t="s">
        <v>44</v>
      </c>
      <c r="C72" s="16">
        <v>9709601</v>
      </c>
      <c r="D72" s="16"/>
      <c r="E72" s="46">
        <f>E73+E75</f>
        <v>1169.9391</v>
      </c>
    </row>
    <row r="73" spans="1:5" ht="32.25">
      <c r="A73" s="17" t="s">
        <v>26</v>
      </c>
      <c r="B73" s="22" t="s">
        <v>44</v>
      </c>
      <c r="C73" s="16">
        <v>9709601</v>
      </c>
      <c r="D73" s="16">
        <v>200</v>
      </c>
      <c r="E73" s="46">
        <f>E74</f>
        <v>11.6675</v>
      </c>
    </row>
    <row r="74" spans="1:5" ht="32.25">
      <c r="A74" s="17" t="s">
        <v>23</v>
      </c>
      <c r="B74" s="22" t="s">
        <v>44</v>
      </c>
      <c r="C74" s="16">
        <v>9709601</v>
      </c>
      <c r="D74" s="16">
        <v>240</v>
      </c>
      <c r="E74" s="46">
        <f>11667.5/1000</f>
        <v>11.6675</v>
      </c>
    </row>
    <row r="75" spans="1:5" ht="32.25">
      <c r="A75" s="53" t="s">
        <v>77</v>
      </c>
      <c r="B75" s="22" t="s">
        <v>44</v>
      </c>
      <c r="C75" s="16">
        <v>9709601</v>
      </c>
      <c r="D75" s="27">
        <v>600</v>
      </c>
      <c r="E75" s="46">
        <f>E76</f>
        <v>1158.2716</v>
      </c>
    </row>
    <row r="76" spans="1:5" ht="20.25">
      <c r="A76" s="53" t="s">
        <v>78</v>
      </c>
      <c r="B76" s="22" t="s">
        <v>44</v>
      </c>
      <c r="C76" s="16">
        <v>9709601</v>
      </c>
      <c r="D76" s="16">
        <v>630</v>
      </c>
      <c r="E76" s="46">
        <f>1158271.6/1000</f>
        <v>1158.2716</v>
      </c>
    </row>
    <row r="77" spans="1:5" ht="20.25">
      <c r="A77" s="56" t="s">
        <v>75</v>
      </c>
      <c r="B77" s="22" t="s">
        <v>73</v>
      </c>
      <c r="C77" s="15"/>
      <c r="D77" s="16"/>
      <c r="E77" s="64">
        <f>E78</f>
        <v>270</v>
      </c>
    </row>
    <row r="78" spans="1:5" ht="20.25">
      <c r="A78" s="17" t="s">
        <v>25</v>
      </c>
      <c r="B78" s="18" t="s">
        <v>73</v>
      </c>
      <c r="C78" s="15">
        <v>9700000</v>
      </c>
      <c r="D78" s="16"/>
      <c r="E78" s="46">
        <f>E79</f>
        <v>270</v>
      </c>
    </row>
    <row r="79" spans="1:5" ht="20.25">
      <c r="A79" s="60" t="s">
        <v>89</v>
      </c>
      <c r="B79" s="18" t="s">
        <v>73</v>
      </c>
      <c r="C79" s="16">
        <v>9700352</v>
      </c>
      <c r="D79" s="16"/>
      <c r="E79" s="46">
        <f>E80</f>
        <v>270</v>
      </c>
    </row>
    <row r="80" spans="1:5" ht="32.25">
      <c r="A80" s="42" t="s">
        <v>26</v>
      </c>
      <c r="B80" s="22" t="s">
        <v>73</v>
      </c>
      <c r="C80" s="16">
        <v>9700352</v>
      </c>
      <c r="D80" s="16">
        <v>200</v>
      </c>
      <c r="E80" s="46">
        <f>E81</f>
        <v>270</v>
      </c>
    </row>
    <row r="81" spans="1:5" ht="32.25">
      <c r="A81" s="42" t="s">
        <v>23</v>
      </c>
      <c r="B81" s="22" t="s">
        <v>73</v>
      </c>
      <c r="C81" s="16">
        <v>9700352</v>
      </c>
      <c r="D81" s="16">
        <v>240</v>
      </c>
      <c r="E81" s="46">
        <f>270000/1000</f>
        <v>270</v>
      </c>
    </row>
    <row r="82" spans="1:5" ht="20.25">
      <c r="A82" s="42" t="s">
        <v>45</v>
      </c>
      <c r="B82" s="22" t="s">
        <v>46</v>
      </c>
      <c r="C82" s="15"/>
      <c r="D82" s="16"/>
      <c r="E82" s="64">
        <f>E83+E86</f>
        <v>24240.17495</v>
      </c>
    </row>
    <row r="83" spans="1:5" ht="95.25">
      <c r="A83" s="42" t="s">
        <v>119</v>
      </c>
      <c r="B83" s="22" t="s">
        <v>46</v>
      </c>
      <c r="C83" s="52" t="s">
        <v>106</v>
      </c>
      <c r="D83" s="34"/>
      <c r="E83" s="46">
        <f>E84</f>
        <v>2614.4008799999997</v>
      </c>
    </row>
    <row r="84" spans="1:5" ht="32.25">
      <c r="A84" s="17" t="s">
        <v>26</v>
      </c>
      <c r="B84" s="22" t="s">
        <v>46</v>
      </c>
      <c r="C84" s="52" t="s">
        <v>106</v>
      </c>
      <c r="D84" s="16">
        <v>200</v>
      </c>
      <c r="E84" s="46">
        <f>E85</f>
        <v>2614.4008799999997</v>
      </c>
    </row>
    <row r="85" spans="1:6" ht="32.25">
      <c r="A85" s="17" t="s">
        <v>23</v>
      </c>
      <c r="B85" s="22" t="s">
        <v>46</v>
      </c>
      <c r="C85" s="52" t="s">
        <v>106</v>
      </c>
      <c r="D85" s="16">
        <v>240</v>
      </c>
      <c r="E85" s="46">
        <f>2614400.88/1000</f>
        <v>2614.4008799999997</v>
      </c>
      <c r="F85" s="47"/>
    </row>
    <row r="86" spans="1:5" ht="52.5" customHeight="1">
      <c r="A86" s="43" t="s">
        <v>90</v>
      </c>
      <c r="B86" s="22" t="s">
        <v>46</v>
      </c>
      <c r="C86" s="52" t="s">
        <v>107</v>
      </c>
      <c r="D86" s="16"/>
      <c r="E86" s="46">
        <f>E87+E90+E93+E96</f>
        <v>21625.77407</v>
      </c>
    </row>
    <row r="87" spans="1:5" ht="39" customHeight="1">
      <c r="A87" s="43" t="s">
        <v>91</v>
      </c>
      <c r="B87" s="22" t="s">
        <v>46</v>
      </c>
      <c r="C87" s="52" t="s">
        <v>108</v>
      </c>
      <c r="D87" s="16"/>
      <c r="E87" s="46">
        <f>E88</f>
        <v>4904.85555</v>
      </c>
    </row>
    <row r="88" spans="1:5" ht="32.25">
      <c r="A88" s="42" t="s">
        <v>26</v>
      </c>
      <c r="B88" s="22" t="s">
        <v>46</v>
      </c>
      <c r="C88" s="52" t="s">
        <v>108</v>
      </c>
      <c r="D88" s="16">
        <v>200</v>
      </c>
      <c r="E88" s="46">
        <f>E89</f>
        <v>4904.85555</v>
      </c>
    </row>
    <row r="89" spans="1:5" ht="32.25">
      <c r="A89" s="42" t="s">
        <v>23</v>
      </c>
      <c r="B89" s="22" t="s">
        <v>46</v>
      </c>
      <c r="C89" s="52" t="s">
        <v>108</v>
      </c>
      <c r="D89" s="16">
        <v>240</v>
      </c>
      <c r="E89" s="46">
        <f>4904855.55/1000</f>
        <v>4904.85555</v>
      </c>
    </row>
    <row r="90" spans="1:5" ht="48">
      <c r="A90" s="42" t="s">
        <v>92</v>
      </c>
      <c r="B90" s="22" t="s">
        <v>46</v>
      </c>
      <c r="C90" s="52" t="s">
        <v>109</v>
      </c>
      <c r="D90" s="16"/>
      <c r="E90" s="46">
        <f>E91</f>
        <v>1426.85</v>
      </c>
    </row>
    <row r="91" spans="1:5" ht="32.25">
      <c r="A91" s="42" t="s">
        <v>26</v>
      </c>
      <c r="B91" s="22" t="s">
        <v>46</v>
      </c>
      <c r="C91" s="52" t="s">
        <v>109</v>
      </c>
      <c r="D91" s="16">
        <v>200</v>
      </c>
      <c r="E91" s="46">
        <f>E92</f>
        <v>1426.85</v>
      </c>
    </row>
    <row r="92" spans="1:5" ht="32.25">
      <c r="A92" s="42" t="s">
        <v>23</v>
      </c>
      <c r="B92" s="22" t="s">
        <v>46</v>
      </c>
      <c r="C92" s="52" t="s">
        <v>109</v>
      </c>
      <c r="D92" s="16">
        <v>240</v>
      </c>
      <c r="E92" s="46">
        <f>1426.85</f>
        <v>1426.85</v>
      </c>
    </row>
    <row r="93" spans="1:5" ht="32.25">
      <c r="A93" s="42" t="s">
        <v>93</v>
      </c>
      <c r="B93" s="22" t="s">
        <v>46</v>
      </c>
      <c r="C93" s="52" t="s">
        <v>110</v>
      </c>
      <c r="D93" s="16"/>
      <c r="E93" s="46">
        <f>E94</f>
        <v>14461.2714</v>
      </c>
    </row>
    <row r="94" spans="1:5" ht="32.25">
      <c r="A94" s="42" t="s">
        <v>26</v>
      </c>
      <c r="B94" s="22" t="s">
        <v>46</v>
      </c>
      <c r="C94" s="52" t="s">
        <v>110</v>
      </c>
      <c r="D94" s="16">
        <v>200</v>
      </c>
      <c r="E94" s="46">
        <f>E95</f>
        <v>14461.2714</v>
      </c>
    </row>
    <row r="95" spans="1:5" ht="32.25">
      <c r="A95" s="42" t="s">
        <v>23</v>
      </c>
      <c r="B95" s="22" t="s">
        <v>46</v>
      </c>
      <c r="C95" s="52" t="s">
        <v>110</v>
      </c>
      <c r="D95" s="16">
        <v>240</v>
      </c>
      <c r="E95" s="46">
        <f>14461271.4/1000</f>
        <v>14461.2714</v>
      </c>
    </row>
    <row r="96" spans="1:5" ht="20.25">
      <c r="A96" s="43" t="s">
        <v>47</v>
      </c>
      <c r="B96" s="22" t="s">
        <v>46</v>
      </c>
      <c r="C96" s="52" t="s">
        <v>111</v>
      </c>
      <c r="D96" s="16"/>
      <c r="E96" s="46">
        <f>E97</f>
        <v>832.79712</v>
      </c>
    </row>
    <row r="97" spans="1:5" ht="32.25">
      <c r="A97" s="42" t="s">
        <v>26</v>
      </c>
      <c r="B97" s="22" t="s">
        <v>46</v>
      </c>
      <c r="C97" s="52" t="s">
        <v>111</v>
      </c>
      <c r="D97" s="16">
        <v>200</v>
      </c>
      <c r="E97" s="46">
        <f>E98</f>
        <v>832.79712</v>
      </c>
    </row>
    <row r="98" spans="1:5" ht="32.25">
      <c r="A98" s="42" t="s">
        <v>23</v>
      </c>
      <c r="B98" s="22" t="s">
        <v>46</v>
      </c>
      <c r="C98" s="52" t="s">
        <v>111</v>
      </c>
      <c r="D98" s="16">
        <v>240</v>
      </c>
      <c r="E98" s="46">
        <f>832797.12/1000</f>
        <v>832.79712</v>
      </c>
    </row>
    <row r="99" spans="1:5" ht="20.25">
      <c r="A99" s="23" t="s">
        <v>48</v>
      </c>
      <c r="B99" s="14" t="s">
        <v>49</v>
      </c>
      <c r="C99" s="15"/>
      <c r="D99" s="16"/>
      <c r="E99" s="45">
        <f>E100</f>
        <v>56.2125</v>
      </c>
    </row>
    <row r="100" spans="1:5" ht="20.25">
      <c r="A100" s="20" t="s">
        <v>50</v>
      </c>
      <c r="B100" s="21" t="s">
        <v>51</v>
      </c>
      <c r="C100" s="52"/>
      <c r="D100" s="16"/>
      <c r="E100" s="46">
        <f>E101</f>
        <v>56.2125</v>
      </c>
    </row>
    <row r="101" spans="1:5" ht="63.75">
      <c r="A101" s="17" t="s">
        <v>94</v>
      </c>
      <c r="B101" s="18" t="s">
        <v>51</v>
      </c>
      <c r="C101" s="52" t="s">
        <v>112</v>
      </c>
      <c r="D101" s="16"/>
      <c r="E101" s="46">
        <f>E102</f>
        <v>56.2125</v>
      </c>
    </row>
    <row r="102" spans="1:5" s="4" customFormat="1" ht="20.25">
      <c r="A102" s="30" t="s">
        <v>52</v>
      </c>
      <c r="B102" s="18" t="s">
        <v>51</v>
      </c>
      <c r="C102" s="52" t="s">
        <v>113</v>
      </c>
      <c r="D102" s="29"/>
      <c r="E102" s="46">
        <f>E103</f>
        <v>56.2125</v>
      </c>
    </row>
    <row r="103" spans="1:5" s="4" customFormat="1" ht="32.25">
      <c r="A103" s="17" t="s">
        <v>26</v>
      </c>
      <c r="B103" s="18" t="s">
        <v>51</v>
      </c>
      <c r="C103" s="52" t="s">
        <v>113</v>
      </c>
      <c r="D103" s="29">
        <v>200</v>
      </c>
      <c r="E103" s="46">
        <f>E104</f>
        <v>56.2125</v>
      </c>
    </row>
    <row r="104" spans="1:5" s="4" customFormat="1" ht="32.25">
      <c r="A104" s="17" t="s">
        <v>23</v>
      </c>
      <c r="B104" s="18" t="s">
        <v>51</v>
      </c>
      <c r="C104" s="52" t="s">
        <v>113</v>
      </c>
      <c r="D104" s="29">
        <v>240</v>
      </c>
      <c r="E104" s="46">
        <f>56212.5/1000</f>
        <v>56.2125</v>
      </c>
    </row>
    <row r="105" spans="1:5" ht="19.5" customHeight="1">
      <c r="A105" s="23" t="s">
        <v>53</v>
      </c>
      <c r="B105" s="14" t="s">
        <v>54</v>
      </c>
      <c r="C105" s="15"/>
      <c r="D105" s="16"/>
      <c r="E105" s="45">
        <f>E106</f>
        <v>2848.7097999999996</v>
      </c>
    </row>
    <row r="106" spans="1:5" ht="19.5" customHeight="1">
      <c r="A106" s="23" t="s">
        <v>95</v>
      </c>
      <c r="B106" s="18" t="s">
        <v>55</v>
      </c>
      <c r="C106" s="15"/>
      <c r="D106" s="16"/>
      <c r="E106" s="45">
        <f>E107+E111</f>
        <v>2848.7097999999996</v>
      </c>
    </row>
    <row r="107" spans="1:5" ht="65.25" customHeight="1">
      <c r="A107" s="17" t="s">
        <v>120</v>
      </c>
      <c r="B107" s="18" t="s">
        <v>55</v>
      </c>
      <c r="C107" s="52" t="s">
        <v>114</v>
      </c>
      <c r="D107" s="16"/>
      <c r="E107" s="46">
        <f>E108</f>
        <v>334.294</v>
      </c>
    </row>
    <row r="108" spans="1:5" ht="33" customHeight="1">
      <c r="A108" s="30" t="s">
        <v>96</v>
      </c>
      <c r="B108" s="18" t="s">
        <v>55</v>
      </c>
      <c r="C108" s="52" t="s">
        <v>115</v>
      </c>
      <c r="D108" s="29"/>
      <c r="E108" s="46">
        <f>E109</f>
        <v>334.294</v>
      </c>
    </row>
    <row r="109" spans="1:5" ht="40.5" customHeight="1">
      <c r="A109" s="17" t="s">
        <v>26</v>
      </c>
      <c r="B109" s="18" t="s">
        <v>55</v>
      </c>
      <c r="C109" s="52" t="s">
        <v>115</v>
      </c>
      <c r="D109" s="29">
        <v>200</v>
      </c>
      <c r="E109" s="46">
        <f>E110</f>
        <v>334.294</v>
      </c>
    </row>
    <row r="110" spans="1:5" ht="32.25">
      <c r="A110" s="17" t="s">
        <v>23</v>
      </c>
      <c r="B110" s="18" t="s">
        <v>55</v>
      </c>
      <c r="C110" s="52" t="s">
        <v>115</v>
      </c>
      <c r="D110" s="29">
        <v>240</v>
      </c>
      <c r="E110" s="46">
        <f>334294/1000</f>
        <v>334.294</v>
      </c>
    </row>
    <row r="111" spans="1:5" ht="20.25">
      <c r="A111" s="17" t="s">
        <v>25</v>
      </c>
      <c r="B111" s="18" t="s">
        <v>55</v>
      </c>
      <c r="C111" s="15">
        <v>9700000</v>
      </c>
      <c r="D111" s="16"/>
      <c r="E111" s="46">
        <f>E112</f>
        <v>2514.4157999999998</v>
      </c>
    </row>
    <row r="112" spans="1:5" ht="32.25">
      <c r="A112" s="30" t="s">
        <v>56</v>
      </c>
      <c r="B112" s="18" t="s">
        <v>55</v>
      </c>
      <c r="C112" s="26">
        <v>9700441</v>
      </c>
      <c r="D112" s="29"/>
      <c r="E112" s="46">
        <f>E113</f>
        <v>2514.4157999999998</v>
      </c>
    </row>
    <row r="113" spans="1:5" ht="48">
      <c r="A113" s="30" t="s">
        <v>57</v>
      </c>
      <c r="B113" s="18" t="s">
        <v>55</v>
      </c>
      <c r="C113" s="26"/>
      <c r="D113" s="29">
        <v>600</v>
      </c>
      <c r="E113" s="46">
        <f>E114</f>
        <v>2514.4157999999998</v>
      </c>
    </row>
    <row r="114" spans="1:5" ht="20.25">
      <c r="A114" s="30" t="s">
        <v>58</v>
      </c>
      <c r="B114" s="18" t="s">
        <v>55</v>
      </c>
      <c r="C114" s="26"/>
      <c r="D114" s="29">
        <v>610</v>
      </c>
      <c r="E114" s="46">
        <f>2514415.8/1000</f>
        <v>2514.4157999999998</v>
      </c>
    </row>
    <row r="115" spans="1:5" ht="20.25">
      <c r="A115" s="28" t="s">
        <v>59</v>
      </c>
      <c r="B115" s="14" t="s">
        <v>60</v>
      </c>
      <c r="C115" s="35"/>
      <c r="D115" s="36"/>
      <c r="E115" s="45">
        <f>E116+E121</f>
        <v>992.9450899999999</v>
      </c>
    </row>
    <row r="116" spans="1:5" ht="20.25">
      <c r="A116" s="30" t="s">
        <v>61</v>
      </c>
      <c r="B116" s="18" t="s">
        <v>62</v>
      </c>
      <c r="C116" s="26"/>
      <c r="D116" s="27"/>
      <c r="E116" s="46">
        <f>E117</f>
        <v>24</v>
      </c>
    </row>
    <row r="117" spans="1:5" ht="20.25">
      <c r="A117" s="17" t="s">
        <v>25</v>
      </c>
      <c r="B117" s="18" t="s">
        <v>62</v>
      </c>
      <c r="C117" s="26">
        <v>9700000</v>
      </c>
      <c r="D117" s="27"/>
      <c r="E117" s="46">
        <f>E118</f>
        <v>24</v>
      </c>
    </row>
    <row r="118" spans="1:5" ht="20.25">
      <c r="A118" s="17" t="s">
        <v>63</v>
      </c>
      <c r="B118" s="18" t="s">
        <v>62</v>
      </c>
      <c r="C118" s="15">
        <v>9700491</v>
      </c>
      <c r="D118" s="19"/>
      <c r="E118" s="46">
        <f>E119</f>
        <v>24</v>
      </c>
    </row>
    <row r="119" spans="1:5" ht="20.25">
      <c r="A119" s="17" t="s">
        <v>97</v>
      </c>
      <c r="B119" s="18" t="s">
        <v>62</v>
      </c>
      <c r="C119" s="15">
        <v>9700491</v>
      </c>
      <c r="D119" s="19">
        <v>300</v>
      </c>
      <c r="E119" s="46">
        <f>E120</f>
        <v>24</v>
      </c>
    </row>
    <row r="120" spans="1:5" ht="32.25">
      <c r="A120" s="17" t="s">
        <v>99</v>
      </c>
      <c r="B120" s="18" t="s">
        <v>62</v>
      </c>
      <c r="C120" s="15">
        <v>9700491</v>
      </c>
      <c r="D120" s="19">
        <v>320</v>
      </c>
      <c r="E120" s="46">
        <f>'[1]Лист3'!$E$141/1000</f>
        <v>24</v>
      </c>
    </row>
    <row r="121" spans="1:5" ht="20.25">
      <c r="A121" s="17" t="s">
        <v>98</v>
      </c>
      <c r="B121" s="22" t="s">
        <v>100</v>
      </c>
      <c r="C121" s="15"/>
      <c r="D121" s="19"/>
      <c r="E121" s="46">
        <f>E122</f>
        <v>968.9450899999999</v>
      </c>
    </row>
    <row r="122" spans="1:5" ht="79.5">
      <c r="A122" s="17" t="s">
        <v>121</v>
      </c>
      <c r="B122" s="22" t="s">
        <v>100</v>
      </c>
      <c r="C122" s="52" t="s">
        <v>101</v>
      </c>
      <c r="D122" s="19"/>
      <c r="E122" s="46">
        <f>E123</f>
        <v>968.9450899999999</v>
      </c>
    </row>
    <row r="123" spans="1:5" ht="20.25">
      <c r="A123" s="17" t="s">
        <v>97</v>
      </c>
      <c r="B123" s="22" t="s">
        <v>100</v>
      </c>
      <c r="C123" s="52" t="s">
        <v>101</v>
      </c>
      <c r="D123" s="19">
        <v>300</v>
      </c>
      <c r="E123" s="46">
        <f>E124</f>
        <v>968.9450899999999</v>
      </c>
    </row>
    <row r="124" spans="1:5" ht="32.25">
      <c r="A124" s="17" t="s">
        <v>99</v>
      </c>
      <c r="B124" s="22" t="s">
        <v>100</v>
      </c>
      <c r="C124" s="52" t="s">
        <v>101</v>
      </c>
      <c r="D124" s="19">
        <v>320</v>
      </c>
      <c r="E124" s="46">
        <f>968945.09/1000</f>
        <v>968.9450899999999</v>
      </c>
    </row>
    <row r="125" spans="1:5" ht="61.5" customHeight="1">
      <c r="A125" s="23" t="s">
        <v>64</v>
      </c>
      <c r="B125" s="14" t="s">
        <v>65</v>
      </c>
      <c r="C125" s="15"/>
      <c r="D125" s="16"/>
      <c r="E125" s="45">
        <f>E126</f>
        <v>77.255</v>
      </c>
    </row>
    <row r="126" spans="1:5" ht="30.75" customHeight="1">
      <c r="A126" s="20" t="s">
        <v>66</v>
      </c>
      <c r="B126" s="18" t="s">
        <v>67</v>
      </c>
      <c r="C126" s="15"/>
      <c r="D126" s="16"/>
      <c r="E126" s="46">
        <f>E127</f>
        <v>77.255</v>
      </c>
    </row>
    <row r="127" spans="1:5" ht="24" customHeight="1">
      <c r="A127" s="17" t="s">
        <v>25</v>
      </c>
      <c r="B127" s="21" t="s">
        <v>67</v>
      </c>
      <c r="C127" s="15">
        <v>9700000</v>
      </c>
      <c r="D127" s="16"/>
      <c r="E127" s="46">
        <f>E128</f>
        <v>77.255</v>
      </c>
    </row>
    <row r="128" spans="1:5" s="4" customFormat="1" ht="99" customHeight="1">
      <c r="A128" s="30" t="s">
        <v>68</v>
      </c>
      <c r="B128" s="18" t="s">
        <v>67</v>
      </c>
      <c r="C128" s="31">
        <v>9700521</v>
      </c>
      <c r="D128" s="27"/>
      <c r="E128" s="46">
        <f>E129</f>
        <v>77.255</v>
      </c>
    </row>
    <row r="129" spans="1:5" s="4" customFormat="1" ht="25.5" customHeight="1">
      <c r="A129" s="30" t="s">
        <v>69</v>
      </c>
      <c r="B129" s="18" t="s">
        <v>67</v>
      </c>
      <c r="C129" s="37" t="s">
        <v>104</v>
      </c>
      <c r="D129" s="27">
        <v>500</v>
      </c>
      <c r="E129" s="46">
        <f>E130</f>
        <v>77.255</v>
      </c>
    </row>
    <row r="130" spans="1:5" s="4" customFormat="1" ht="24" customHeight="1">
      <c r="A130" s="30" t="s">
        <v>70</v>
      </c>
      <c r="B130" s="18" t="s">
        <v>67</v>
      </c>
      <c r="C130" s="37" t="s">
        <v>104</v>
      </c>
      <c r="D130" s="27">
        <v>540</v>
      </c>
      <c r="E130" s="46">
        <f>77255/1000</f>
        <v>77.255</v>
      </c>
    </row>
    <row r="131" spans="1:7" ht="20.25">
      <c r="A131" s="38" t="s">
        <v>71</v>
      </c>
      <c r="B131" s="39"/>
      <c r="C131" s="15"/>
      <c r="D131" s="16"/>
      <c r="E131" s="45">
        <f>E125+E115+E105+E99+E66+E56+E47+E39+E14</f>
        <v>73497.6229</v>
      </c>
      <c r="G131" s="44"/>
    </row>
    <row r="133" ht="20.25">
      <c r="E133" s="51"/>
    </row>
  </sheetData>
  <sheetProtection/>
  <mergeCells count="8">
    <mergeCell ref="A6:E6"/>
    <mergeCell ref="A7:E7"/>
    <mergeCell ref="A1:E1"/>
    <mergeCell ref="A9:E9"/>
    <mergeCell ref="A10:E10"/>
    <mergeCell ref="A3:E3"/>
    <mergeCell ref="A4:E4"/>
    <mergeCell ref="A5:E5"/>
  </mergeCells>
  <printOptions/>
  <pageMargins left="0.6299212598425197" right="0.15748031496062992" top="0.5118110236220472" bottom="0.35433070866141736" header="0.35433070866141736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2016-01-13T14:37:52Z</cp:lastPrinted>
  <dcterms:created xsi:type="dcterms:W3CDTF">2013-11-29T07:24:13Z</dcterms:created>
  <dcterms:modified xsi:type="dcterms:W3CDTF">2016-01-13T15:51:18Z</dcterms:modified>
  <cp:category/>
  <cp:version/>
  <cp:contentType/>
  <cp:contentStatus/>
</cp:coreProperties>
</file>