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10116" activeTab="0"/>
  </bookViews>
  <sheets>
    <sheet name="по ППП, БП, ФКР" sheetId="1" r:id="rId1"/>
    <sheet name="Лист1" sheetId="2" r:id="rId2"/>
  </sheets>
  <externalReferences>
    <externalReference r:id="rId5"/>
    <externalReference r:id="rId6"/>
  </externalReferences>
  <definedNames>
    <definedName name="_xlnm.Print_Titles" localSheetId="0">'по ППП, БП, ФКР'!$13:$15</definedName>
    <definedName name="_xlnm.Print_Area" localSheetId="0">'по ППП, БП, ФКР'!$A$3:$G$104</definedName>
  </definedNames>
  <calcPr fullCalcOnLoad="1"/>
</workbook>
</file>

<file path=xl/sharedStrings.xml><?xml version="1.0" encoding="utf-8"?>
<sst xmlns="http://schemas.openxmlformats.org/spreadsheetml/2006/main" count="136" uniqueCount="78">
  <si>
    <t>Наименование</t>
  </si>
  <si>
    <t>ЦСР</t>
  </si>
  <si>
    <t>ВР</t>
  </si>
  <si>
    <t>тыс. руб.</t>
  </si>
  <si>
    <t xml:space="preserve">                                                         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</si>
  <si>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                                      от   ______________ № ________</t>
  </si>
  <si>
    <t>Отклонение</t>
  </si>
  <si>
    <t>% выполнеия плана</t>
  </si>
  <si>
    <t xml:space="preserve">                                                                                                                                                                              "Об исполнении бюджета городского </t>
  </si>
  <si>
    <t xml:space="preserve">                                                                                                                                                                                                               Приложение 7</t>
  </si>
  <si>
    <t>План на 2014 год</t>
  </si>
  <si>
    <t>Факт на 2014 год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</si>
  <si>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</si>
  <si>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</si>
  <si>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</si>
  <si>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</si>
  <si>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Непрограммные расходы бюджета</t>
  </si>
  <si>
    <t>9300000</t>
  </si>
  <si>
    <t>Руководство и управление в сфере установленных функций органов местного управления</t>
  </si>
  <si>
    <t>Глава муниципального образования</t>
  </si>
  <si>
    <t>9300200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</si>
  <si>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</si>
  <si>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</si>
  <si>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</si>
  <si>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</si>
  <si>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9300300</t>
  </si>
  <si>
    <t>Центральный аппарат</t>
  </si>
  <si>
    <t>9300400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</si>
  <si>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</si>
  <si>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</si>
  <si>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</si>
  <si>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</si>
  <si>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</si>
  <si>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</si>
  <si>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</si>
  <si>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</si>
  <si>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Проведение выборов в представительные органы муниципального образования</t>
  </si>
  <si>
    <t>Расходы на капитальный ремонт, ремонт и содержание автомобильных дорог местного значения</t>
  </si>
  <si>
    <t>Мероприятия в области жилищного хозяйства</t>
  </si>
  <si>
    <t>Проведение мероприятий для детей и молодежи</t>
  </si>
  <si>
    <t>Обеспечение деятельности подведомственных учреждений культуры</t>
  </si>
  <si>
    <t>Пенсии</t>
  </si>
  <si>
    <t>Межбюджетные трансферты</t>
  </si>
  <si>
    <t>Иные межбюджетные трансферты</t>
  </si>
  <si>
    <t>Уличное освещение</t>
  </si>
  <si>
    <t>Озеленение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</si>
  <si>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</si>
  <si>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</si>
  <si>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Итого непрограммных расходов</t>
  </si>
  <si>
    <t xml:space="preserve">В С Е Г О   Р А С Х О Д О В </t>
  </si>
  <si>
    <t xml:space="preserve">                                                                                                                                                                             городского поселения Ильинский </t>
  </si>
  <si>
    <t xml:space="preserve">                                                                                                                                                        поселения Ильинский за 2014 год"</t>
  </si>
  <si>
    <t>Долгосрочная целевая программа "На повышение заработной платы работников в сфере культуры городского поселения Ильинский Раменского муниципального района Московской области на 2013-2015гг."</t>
  </si>
  <si>
    <t>Расходы на обеспечение деятельности муниципальных учреждений</t>
  </si>
  <si>
    <t>0106044</t>
  </si>
  <si>
    <t>0100000</t>
  </si>
  <si>
    <t>Расходы на ремонт и содержание автомодильных дорог местного значения</t>
  </si>
  <si>
    <t>Итого по муниципальным программам городского поселения Ильинский</t>
  </si>
  <si>
    <r>
      <t>.</t>
    </r>
    <r>
      <rPr>
        <sz val="10"/>
        <color indexed="8"/>
        <rFont val="Times New Roman"/>
        <family val="1"/>
      </rPr>
      <t>0200027</t>
    </r>
  </si>
  <si>
    <r>
      <t>.</t>
    </r>
    <r>
      <rPr>
        <b/>
        <sz val="10"/>
        <color indexed="8"/>
        <rFont val="Times New Roman"/>
        <family val="1"/>
      </rPr>
      <t>0200000</t>
    </r>
  </si>
  <si>
    <t>Закупка товаров,работ и услуг для государственных (муниципальных) нужд</t>
  </si>
  <si>
    <t>Резервные средства</t>
  </si>
  <si>
    <t>Проведение судебной экспертизы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</si>
  <si>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</si>
  <si>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Участие в предупреждении и ливидации последствий чрезвычайных ситуаций</t>
  </si>
  <si>
    <t>Содержание и организация деятельности аварийно-спасательных служб и формирований</t>
  </si>
  <si>
    <t>(Дорожные фонды)Расходы на капитальный ремонт, ремонт и содержание автомобильных дорог местного значения</t>
  </si>
  <si>
    <t>Взносы Фонду капитального ремонта общего имущества многоквартирных домов</t>
  </si>
  <si>
    <t>Субсидии некоммерческим организациям</t>
  </si>
  <si>
    <t>Поддержка коммунального хозяйства в организации в границах поселения электро-, тепло-, газо-, и водоснабжение населения, водоотведение, снабжение населения</t>
  </si>
  <si>
    <t>Строительство и одержание автомобильных дорог и инженерных сооружений на них в границах городских округов и поселений врамках благоустройства</t>
  </si>
  <si>
    <t>Прочие мероприятия по благоустройству</t>
  </si>
  <si>
    <t>Субсидии на реализацию мероприятий по установке энергоэффективного светового оборудования для внутридомового уличного и дворового освещения</t>
  </si>
  <si>
    <t>Предоставление субсидий бюджетным учреждениям,автономным учреждениям и иным некоммерческим организациям</t>
  </si>
  <si>
    <t>Специальные расходы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</si>
  <si>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айонов на осуществление части полномочий по решению вопросов местного значения в соответствии с заключенными соглашениями</t>
  </si>
  <si>
    <t xml:space="preserve">Исполнение расходов бюджета городского поселения ильинский по целевым статьям   (муниципальным   программам  городского поселения Ильинский и непрограммным направлениям деятельности), группам и подгруппам видов расходов   классификации   расходов бюджетов за 2014 год                  </t>
  </si>
  <si>
    <t>Муниципальная программа "Ремонт автомобильных дорог общего пользования местного значения находящихся на территории городского поселения Ильинский Раменского муниципального района Московской обласит на 2014-2018гг."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</si>
</sst>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2">
    <font>
      <sz val="8"/>
      <color indexed="8"/>
      <name val="Arial"/>
      <family val="0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5"/>
      <color indexed="8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9" fontId="0" fillId="21" borderId="0">
      <alignment horizontal="left" vertical="top" wrapText="1"/>
      <protection hidden="1" locked="0"/>
    </xf>
    <xf numFmtId="0" fontId="0" fillId="21" borderId="0">
      <alignment horizontal="left" vertical="top" wrapText="1"/>
      <protection hidden="1"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2" borderId="7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1" fillId="0" borderId="0" applyProtection="0">
      <alignment/>
    </xf>
    <xf numFmtId="0" fontId="0" fillId="0" borderId="0" applyProtection="0">
      <alignment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0" fillId="21" borderId="9">
      <alignment horizontal="left" vertical="top" wrapText="1"/>
      <protection hidden="1" locked="0"/>
    </xf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49" fontId="0" fillId="21" borderId="11">
      <alignment horizontal="center" vertical="center" wrapText="1"/>
      <protection hidden="1" locked="0"/>
    </xf>
    <xf numFmtId="0" fontId="0" fillId="21" borderId="0">
      <alignment horizontal="left" wrapText="1"/>
      <protection hidden="1" locked="0"/>
    </xf>
    <xf numFmtId="0" fontId="2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1" borderId="0" xfId="0" applyNumberFormat="1" applyFont="1" applyFill="1" applyBorder="1" applyAlignment="1" applyProtection="1">
      <alignment horizontal="left" wrapText="1"/>
      <protection hidden="1" locked="0"/>
    </xf>
    <xf numFmtId="0" fontId="3" fillId="0" borderId="0" xfId="0" applyFont="1" applyAlignment="1">
      <alignment vertical="top"/>
    </xf>
    <xf numFmtId="0" fontId="8" fillId="0" borderId="12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49" fontId="3" fillId="0" borderId="14" xfId="54" applyNumberFormat="1" applyFont="1" applyFill="1" applyBorder="1" applyAlignment="1" applyProtection="1">
      <alignment horizontal="left" vertical="top" wrapText="1"/>
      <protection hidden="1" locked="0"/>
    </xf>
    <xf numFmtId="0" fontId="6" fillId="0" borderId="15" xfId="0" applyFont="1" applyBorder="1" applyAlignment="1">
      <alignment wrapText="1"/>
    </xf>
    <xf numFmtId="0" fontId="3" fillId="0" borderId="16" xfId="54" applyNumberFormat="1" applyFont="1" applyFill="1" applyBorder="1" applyAlignment="1" applyProtection="1">
      <alignment horizontal="center" wrapText="1"/>
      <protection hidden="1" locked="0"/>
    </xf>
    <xf numFmtId="0" fontId="6" fillId="0" borderId="13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9" fillId="0" borderId="12" xfId="0" applyFont="1" applyFill="1" applyBorder="1" applyAlignment="1">
      <alignment vertical="top"/>
    </xf>
    <xf numFmtId="0" fontId="9" fillId="0" borderId="17" xfId="0" applyFont="1" applyFill="1" applyBorder="1" applyAlignment="1">
      <alignment horizontal="left" vertical="top" wrapText="1"/>
    </xf>
    <xf numFmtId="49" fontId="3" fillId="0" borderId="16" xfId="54" applyNumberFormat="1" applyFont="1" applyFill="1" applyBorder="1" applyAlignment="1" applyProtection="1">
      <alignment horizontal="left" wrapText="1"/>
      <protection hidden="1" locked="0"/>
    </xf>
    <xf numFmtId="164" fontId="3" fillId="0" borderId="16" xfId="54" applyNumberFormat="1" applyFont="1" applyFill="1" applyBorder="1" applyAlignment="1" applyProtection="1">
      <alignment horizontal="right" wrapText="1"/>
      <protection hidden="1" locked="0"/>
    </xf>
    <xf numFmtId="164" fontId="5" fillId="0" borderId="16" xfId="0" applyNumberFormat="1" applyFont="1" applyFill="1" applyBorder="1" applyAlignment="1" applyProtection="1">
      <alignment horizontal="right" wrapText="1"/>
      <protection hidden="1" locked="0"/>
    </xf>
    <xf numFmtId="164" fontId="2" fillId="0" borderId="16" xfId="54" applyNumberFormat="1" applyFont="1" applyFill="1" applyBorder="1" applyAlignment="1" applyProtection="1">
      <alignment horizontal="right" wrapText="1"/>
      <protection hidden="1" locked="0"/>
    </xf>
    <xf numFmtId="164" fontId="5" fillId="0" borderId="16" xfId="54" applyNumberFormat="1" applyFont="1" applyFill="1" applyBorder="1" applyAlignment="1" applyProtection="1">
      <alignment horizontal="right" wrapText="1"/>
      <protection hidden="1" locked="0"/>
    </xf>
    <xf numFmtId="49" fontId="3" fillId="0" borderId="16" xfId="54" applyNumberFormat="1" applyFont="1" applyFill="1" applyBorder="1" applyAlignment="1" applyProtection="1">
      <alignment horizontal="center" wrapText="1"/>
      <protection hidden="1" locked="0"/>
    </xf>
    <xf numFmtId="164" fontId="2" fillId="0" borderId="16" xfId="0" applyNumberFormat="1" applyFont="1" applyFill="1" applyBorder="1" applyAlignment="1" applyProtection="1">
      <alignment horizontal="right" wrapText="1"/>
      <protection hidden="1" locked="0"/>
    </xf>
    <xf numFmtId="0" fontId="3" fillId="0" borderId="0" xfId="0" applyFont="1" applyAlignment="1">
      <alignment/>
    </xf>
    <xf numFmtId="164" fontId="3" fillId="0" borderId="18" xfId="53" applyNumberFormat="1" applyFont="1" applyFill="1" applyBorder="1" applyAlignment="1" applyProtection="1">
      <alignment horizontal="right" wrapText="1"/>
      <protection hidden="1" locked="0"/>
    </xf>
    <xf numFmtId="164" fontId="3" fillId="0" borderId="16" xfId="54" applyNumberFormat="1" applyFont="1" applyFill="1" applyBorder="1" applyAlignment="1" applyProtection="1">
      <alignment horizontal="center" wrapText="1"/>
      <protection hidden="1" locked="0"/>
    </xf>
    <xf numFmtId="164" fontId="10" fillId="0" borderId="16" xfId="0" applyNumberFormat="1" applyFont="1" applyFill="1" applyBorder="1" applyAlignment="1" applyProtection="1">
      <alignment horizontal="right" wrapText="1"/>
      <protection hidden="1" locked="0"/>
    </xf>
    <xf numFmtId="164" fontId="3" fillId="0" borderId="18" xfId="54" applyNumberFormat="1" applyFont="1" applyFill="1" applyBorder="1" applyAlignment="1" applyProtection="1">
      <alignment horizontal="right" wrapText="1"/>
      <protection hidden="1" locked="0"/>
    </xf>
    <xf numFmtId="164" fontId="5" fillId="0" borderId="18" xfId="54" applyNumberFormat="1" applyFont="1" applyFill="1" applyBorder="1" applyAlignment="1" applyProtection="1">
      <alignment horizontal="right" wrapText="1"/>
      <protection hidden="1" locked="0"/>
    </xf>
    <xf numFmtId="164" fontId="5" fillId="0" borderId="18" xfId="54" applyNumberFormat="1" applyFont="1" applyFill="1" applyBorder="1" applyAlignment="1" applyProtection="1">
      <alignment horizontal="center" wrapText="1"/>
      <protection hidden="1" locked="0"/>
    </xf>
    <xf numFmtId="164" fontId="3" fillId="0" borderId="18" xfId="54" applyNumberFormat="1" applyFont="1" applyFill="1" applyBorder="1" applyAlignment="1" applyProtection="1">
      <alignment horizontal="center" wrapText="1"/>
      <protection hidden="1" locked="0"/>
    </xf>
    <xf numFmtId="164" fontId="5" fillId="0" borderId="16" xfId="54" applyNumberFormat="1" applyFont="1" applyFill="1" applyBorder="1" applyAlignment="1" applyProtection="1">
      <alignment horizontal="center" wrapText="1"/>
      <protection hidden="1" locked="0"/>
    </xf>
    <xf numFmtId="164" fontId="5" fillId="0" borderId="19" xfId="54" applyNumberFormat="1" applyFont="1" applyFill="1" applyBorder="1" applyAlignment="1" applyProtection="1">
      <alignment horizontal="center" wrapText="1"/>
      <protection hidden="1" locked="0"/>
    </xf>
    <xf numFmtId="164" fontId="5" fillId="0" borderId="16" xfId="0" applyNumberFormat="1" applyFont="1" applyFill="1" applyBorder="1" applyAlignment="1" applyProtection="1">
      <alignment horizontal="center" wrapText="1"/>
      <protection hidden="1" locked="0"/>
    </xf>
    <xf numFmtId="0" fontId="6" fillId="0" borderId="17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7" fillId="0" borderId="17" xfId="0" applyNumberFormat="1" applyFont="1" applyBorder="1" applyAlignment="1">
      <alignment wrapText="1"/>
    </xf>
    <xf numFmtId="49" fontId="3" fillId="0" borderId="16" xfId="54" applyNumberFormat="1" applyFont="1" applyFill="1" applyBorder="1" applyAlignment="1" applyProtection="1">
      <alignment horizontal="left" wrapText="1"/>
      <protection hidden="1" locked="0"/>
    </xf>
    <xf numFmtId="0" fontId="6" fillId="0" borderId="9" xfId="0" applyNumberFormat="1" applyFont="1" applyBorder="1" applyAlignment="1">
      <alignment wrapText="1"/>
    </xf>
    <xf numFmtId="4" fontId="3" fillId="0" borderId="18" xfId="53" applyNumberFormat="1" applyFont="1" applyFill="1" applyBorder="1" applyAlignment="1" applyProtection="1">
      <alignment horizontal="right" wrapText="1"/>
      <protection hidden="1" locked="0"/>
    </xf>
    <xf numFmtId="49" fontId="3" fillId="0" borderId="18" xfId="54" applyNumberFormat="1" applyFont="1" applyFill="1" applyBorder="1" applyAlignment="1" applyProtection="1">
      <alignment horizontal="left" wrapText="1"/>
      <protection hidden="1" locked="0"/>
    </xf>
    <xf numFmtId="0" fontId="6" fillId="0" borderId="18" xfId="0" applyFont="1" applyBorder="1" applyAlignment="1">
      <alignment wrapText="1"/>
    </xf>
    <xf numFmtId="0" fontId="3" fillId="0" borderId="16" xfId="54" applyNumberFormat="1" applyFont="1" applyFill="1" applyBorder="1" applyAlignment="1" applyProtection="1">
      <alignment horizontal="center" wrapText="1"/>
      <protection hidden="1" locked="0"/>
    </xf>
    <xf numFmtId="49" fontId="2" fillId="0" borderId="20" xfId="54" applyNumberFormat="1" applyFont="1" applyFill="1" applyBorder="1" applyAlignment="1" applyProtection="1">
      <alignment horizontal="left" wrapText="1"/>
      <protection hidden="1" locked="0"/>
    </xf>
    <xf numFmtId="0" fontId="2" fillId="0" borderId="16" xfId="54" applyNumberFormat="1" applyFont="1" applyFill="1" applyBorder="1" applyAlignment="1" applyProtection="1">
      <alignment horizontal="center" wrapText="1"/>
      <protection hidden="1" locked="0"/>
    </xf>
    <xf numFmtId="164" fontId="2" fillId="0" borderId="18" xfId="53" applyNumberFormat="1" applyFont="1" applyFill="1" applyBorder="1" applyAlignment="1" applyProtection="1">
      <alignment horizontal="right" wrapText="1"/>
      <protection hidden="1" locked="0"/>
    </xf>
    <xf numFmtId="49" fontId="2" fillId="0" borderId="16" xfId="54" applyNumberFormat="1" applyFont="1" applyFill="1" applyBorder="1" applyAlignment="1" applyProtection="1">
      <alignment horizontal="left" wrapText="1"/>
      <protection hidden="1" locked="0"/>
    </xf>
    <xf numFmtId="0" fontId="7" fillId="0" borderId="21" xfId="0" applyNumberFormat="1" applyFont="1" applyBorder="1" applyAlignment="1">
      <alignment wrapText="1"/>
    </xf>
    <xf numFmtId="0" fontId="30" fillId="0" borderId="16" xfId="54" applyNumberFormat="1" applyFont="1" applyFill="1" applyBorder="1" applyAlignment="1" applyProtection="1">
      <alignment horizontal="left" wrapText="1"/>
      <protection hidden="1" locked="0"/>
    </xf>
    <xf numFmtId="0" fontId="31" fillId="0" borderId="16" xfId="54" applyNumberFormat="1" applyFont="1" applyFill="1" applyBorder="1" applyAlignment="1" applyProtection="1">
      <alignment horizontal="left" wrapText="1"/>
      <protection hidden="1" locked="0"/>
    </xf>
    <xf numFmtId="0" fontId="5" fillId="0" borderId="18" xfId="0" applyFont="1" applyBorder="1" applyAlignment="1">
      <alignment wrapText="1"/>
    </xf>
    <xf numFmtId="164" fontId="5" fillId="0" borderId="18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wrapText="1"/>
    </xf>
    <xf numFmtId="0" fontId="5" fillId="0" borderId="22" xfId="0" applyFont="1" applyFill="1" applyBorder="1" applyAlignment="1">
      <alignment horizontal="right"/>
    </xf>
    <xf numFmtId="49" fontId="3" fillId="0" borderId="11" xfId="54" applyNumberFormat="1" applyFont="1" applyFill="1" applyBorder="1" applyAlignment="1">
      <alignment horizontal="left" vertical="top" wrapText="1"/>
    </xf>
    <xf numFmtId="0" fontId="5" fillId="0" borderId="18" xfId="0" applyFont="1" applyFill="1" applyBorder="1" applyAlignment="1" quotePrefix="1">
      <alignment horizontal="right"/>
    </xf>
    <xf numFmtId="0" fontId="5" fillId="0" borderId="22" xfId="0" applyFont="1" applyFill="1" applyBorder="1" applyAlignment="1" quotePrefix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18" xfId="0" applyFont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right"/>
    </xf>
    <xf numFmtId="49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54" applyNumberFormat="1" applyFont="1" applyFill="1" applyBorder="1" applyAlignment="1" applyProtection="1">
      <alignment horizontal="center" wrapText="1"/>
      <protection hidden="1" locked="0"/>
    </xf>
    <xf numFmtId="49" fontId="2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6" xfId="54" applyNumberFormat="1" applyFont="1" applyFill="1" applyBorder="1" applyAlignment="1" applyProtection="1">
      <alignment horizontal="left" wrapText="1"/>
      <protection hidden="1" locked="0"/>
    </xf>
    <xf numFmtId="164" fontId="10" fillId="0" borderId="16" xfId="54" applyNumberFormat="1" applyFont="1" applyFill="1" applyBorder="1" applyAlignment="1" applyProtection="1">
      <alignment horizontal="right" wrapText="1"/>
      <protection hidden="1" locked="0"/>
    </xf>
    <xf numFmtId="164" fontId="3" fillId="0" borderId="18" xfId="53" applyNumberFormat="1" applyFont="1" applyFill="1" applyBorder="1" applyAlignment="1" applyProtection="1">
      <alignment horizontal="center" wrapText="1"/>
      <protection hidden="1" locked="0"/>
    </xf>
    <xf numFmtId="164" fontId="3" fillId="0" borderId="18" xfId="54" applyNumberFormat="1" applyFont="1" applyFill="1" applyBorder="1" applyAlignment="1" applyProtection="1">
      <alignment horizontal="right" vertical="top" wrapText="1"/>
      <protection hidden="1" locked="0"/>
    </xf>
    <xf numFmtId="164" fontId="3" fillId="0" borderId="18" xfId="54" applyNumberFormat="1" applyFont="1" applyFill="1" applyBorder="1" applyAlignment="1" applyProtection="1">
      <alignment wrapText="1"/>
      <protection hidden="1" locked="0"/>
    </xf>
    <xf numFmtId="164" fontId="5" fillId="0" borderId="18" xfId="53" applyNumberFormat="1" applyFont="1" applyFill="1" applyBorder="1" applyAlignment="1" applyProtection="1">
      <alignment horizontal="right" wrapText="1"/>
      <protection hidden="1" locked="0"/>
    </xf>
    <xf numFmtId="164" fontId="3" fillId="0" borderId="18" xfId="53" applyNumberFormat="1" applyFont="1" applyFill="1" applyBorder="1" applyAlignment="1">
      <alignment horizontal="right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21" borderId="0" xfId="0" applyNumberFormat="1" applyFont="1" applyFill="1" applyBorder="1" applyAlignment="1" applyProtection="1">
      <alignment horizontal="center" wrapText="1"/>
      <protection hidden="1" locked="0"/>
    </xf>
    <xf numFmtId="49" fontId="2" fillId="21" borderId="23" xfId="0" applyNumberFormat="1" applyFont="1" applyFill="1" applyBorder="1" applyAlignment="1" applyProtection="1">
      <alignment horizontal="center" wrapText="1"/>
      <protection hidden="1" locked="0"/>
    </xf>
    <xf numFmtId="49" fontId="2" fillId="21" borderId="24" xfId="0" applyNumberFormat="1" applyFont="1" applyFill="1" applyBorder="1" applyAlignment="1" applyProtection="1">
      <alignment horizontal="center" wrapText="1"/>
      <protection hidden="1" locked="0"/>
    </xf>
    <xf numFmtId="49" fontId="2" fillId="21" borderId="25" xfId="0" applyNumberFormat="1" applyFont="1" applyFill="1" applyBorder="1" applyAlignment="1" applyProtection="1">
      <alignment horizontal="center" wrapText="1"/>
      <protection hidden="1" locked="0"/>
    </xf>
    <xf numFmtId="49" fontId="0" fillId="21" borderId="11" xfId="62">
      <alignment horizontal="center" vertical="center" wrapText="1"/>
      <protection hidden="1" locked="0"/>
    </xf>
    <xf numFmtId="49" fontId="2" fillId="21" borderId="26" xfId="0" applyNumberFormat="1" applyFont="1" applyFill="1" applyBorder="1" applyAlignment="1" applyProtection="1">
      <alignment horizontal="center" wrapText="1"/>
      <protection hidden="1" locked="0"/>
    </xf>
    <xf numFmtId="49" fontId="2" fillId="21" borderId="18" xfId="0" applyNumberFormat="1" applyFont="1" applyFill="1" applyBorder="1" applyAlignment="1" applyProtection="1">
      <alignment horizontal="center" wrapText="1"/>
      <protection hidden="1" locked="0"/>
    </xf>
    <xf numFmtId="49" fontId="2" fillId="21" borderId="27" xfId="0" applyNumberFormat="1" applyFont="1" applyFill="1" applyBorder="1" applyAlignment="1" applyProtection="1">
      <alignment horizontal="center" wrapText="1"/>
      <protection hidden="1" locked="0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49" fontId="3" fillId="21" borderId="30" xfId="0" applyNumberFormat="1" applyFont="1" applyFill="1" applyBorder="1" applyAlignment="1" applyProtection="1">
      <alignment horizontal="right" wrapText="1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о ППП, БП, ФК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2;&#1054;&#1048;%20&#1044;&#1054;&#1050;&#1059;&#1052;&#1045;&#1053;&#1058;&#1067;\&#1056;&#1045;&#1064;&#1045;&#1053;&#1048;&#1071;%20&#1057;&#1044;\&#1056;&#1045;&#1064;&#1045;&#1053;&#1048;&#1071;%20&#1057;&#1044;\2014\&#1086;%20&#1073;&#1102;&#1076;&#1078;&#1077;&#1090;&#1077;%20&#1048;&#1047;&#1052;&#1045;&#1053;&#1045;&#1053;&#1048;&#1045;%20&#1076;&#1077;&#1082;&#1072;&#1073;&#1088;&#1100;%202014\&#1088;&#1077;&#1096;&#1077;&#1085;&#1080;&#1077;%207-3%20&#1086;&#1090;%2025.12.2014%20(2014&#1075;.)\1%20&#1087;&#1088;&#1080;&#1083;&#1086;&#1078;&#1077;&#1085;&#1080;&#1077;%203%20&#1087;&#1086;%20&#1088;&#1072;&#1079;&#1076;&#1077;&#1083;&#1072;&#1084;,%20&#1087;&#1086;&#1076;&#1088;&#1072;&#1079;&#1076;&#1077;&#1083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ППП, БП, ФКР"/>
    </sheetNames>
    <sheetDataSet>
      <sheetData sheetId="0">
        <row r="24">
          <cell r="F24">
            <v>1272.9</v>
          </cell>
          <cell r="G24">
            <v>1272.9</v>
          </cell>
        </row>
        <row r="31">
          <cell r="F31">
            <v>1349.3</v>
          </cell>
          <cell r="G31">
            <v>1330.5</v>
          </cell>
        </row>
        <row r="36">
          <cell r="F36">
            <v>11505.9</v>
          </cell>
          <cell r="G36">
            <v>11500.756</v>
          </cell>
        </row>
        <row r="38">
          <cell r="F38">
            <v>3958.9</v>
          </cell>
          <cell r="G38">
            <v>3814.3566499999997</v>
          </cell>
        </row>
        <row r="40">
          <cell r="F40">
            <v>201.4</v>
          </cell>
          <cell r="G40">
            <v>156.34723000000002</v>
          </cell>
        </row>
        <row r="45">
          <cell r="G45">
            <v>700</v>
          </cell>
        </row>
        <row r="50">
          <cell r="G50">
            <v>0</v>
          </cell>
        </row>
        <row r="55">
          <cell r="G55">
            <v>50</v>
          </cell>
        </row>
        <row r="61">
          <cell r="G61">
            <v>344.82953999999995</v>
          </cell>
        </row>
        <row r="63">
          <cell r="G63">
            <v>0</v>
          </cell>
        </row>
        <row r="69">
          <cell r="G69">
            <v>10.697</v>
          </cell>
        </row>
        <row r="72">
          <cell r="G72">
            <v>264</v>
          </cell>
        </row>
        <row r="77">
          <cell r="F77">
            <v>2093.02177</v>
          </cell>
          <cell r="G77">
            <v>2078.27297</v>
          </cell>
        </row>
        <row r="82">
          <cell r="G82">
            <v>14587.242199999999</v>
          </cell>
        </row>
        <row r="85">
          <cell r="G85">
            <v>2396.5920899999996</v>
          </cell>
        </row>
        <row r="91">
          <cell r="G91">
            <v>282.19463</v>
          </cell>
        </row>
        <row r="94">
          <cell r="G94">
            <v>758.71429</v>
          </cell>
        </row>
        <row r="99">
          <cell r="G99">
            <v>400</v>
          </cell>
        </row>
        <row r="104">
          <cell r="G104">
            <v>3431.77369</v>
          </cell>
        </row>
        <row r="107">
          <cell r="G107">
            <v>1500.21632</v>
          </cell>
        </row>
        <row r="110">
          <cell r="G110">
            <v>1677.75824</v>
          </cell>
        </row>
        <row r="113">
          <cell r="G113">
            <v>264.06655</v>
          </cell>
        </row>
        <row r="116">
          <cell r="G116">
            <v>0</v>
          </cell>
        </row>
        <row r="122">
          <cell r="G122">
            <v>248.64</v>
          </cell>
        </row>
        <row r="128">
          <cell r="G128">
            <v>1012.31</v>
          </cell>
        </row>
        <row r="132">
          <cell r="F132">
            <v>95</v>
          </cell>
          <cell r="G132">
            <v>95</v>
          </cell>
        </row>
        <row r="138">
          <cell r="G138">
            <v>24</v>
          </cell>
        </row>
        <row r="141">
          <cell r="G141">
            <v>51.75765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1">
          <cell r="E41">
            <v>700</v>
          </cell>
        </row>
        <row r="46">
          <cell r="E46">
            <v>45</v>
          </cell>
        </row>
        <row r="51">
          <cell r="E51">
            <v>50</v>
          </cell>
        </row>
        <row r="57">
          <cell r="E57">
            <v>349.02454</v>
          </cell>
        </row>
        <row r="64">
          <cell r="E64">
            <v>10.697</v>
          </cell>
        </row>
        <row r="67">
          <cell r="E67">
            <v>264</v>
          </cell>
        </row>
        <row r="77">
          <cell r="E77">
            <v>14587.242199999999</v>
          </cell>
        </row>
        <row r="78">
          <cell r="E78">
            <v>5718</v>
          </cell>
        </row>
        <row r="86">
          <cell r="E86">
            <v>282.19463</v>
          </cell>
        </row>
        <row r="89">
          <cell r="E89">
            <v>758.7152899999999</v>
          </cell>
        </row>
        <row r="94">
          <cell r="E94">
            <v>400</v>
          </cell>
        </row>
        <row r="99">
          <cell r="E99">
            <v>3431.77369</v>
          </cell>
        </row>
        <row r="102">
          <cell r="E102">
            <v>1500.21632</v>
          </cell>
        </row>
        <row r="105">
          <cell r="E105">
            <v>1677.75824</v>
          </cell>
        </row>
        <row r="108">
          <cell r="E108">
            <v>264.06655</v>
          </cell>
        </row>
        <row r="111">
          <cell r="E111">
            <v>4955</v>
          </cell>
        </row>
        <row r="117">
          <cell r="E117">
            <v>248.64</v>
          </cell>
        </row>
        <row r="122">
          <cell r="E122">
            <v>1012.31</v>
          </cell>
        </row>
        <row r="132">
          <cell r="E132">
            <v>24</v>
          </cell>
        </row>
        <row r="138">
          <cell r="E138">
            <v>64.398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6"/>
  <sheetViews>
    <sheetView tabSelected="1" view="pageBreakPreview" zoomScaleSheetLayoutView="100" zoomScalePageLayoutView="0" workbookViewId="0" topLeftCell="A91">
      <selection activeCell="I102" sqref="I102"/>
    </sheetView>
  </sheetViews>
  <sheetFormatPr defaultColWidth="9.33203125" defaultRowHeight="11.25"/>
  <cols>
    <col min="1" max="1" width="57.33203125" style="2" customWidth="1"/>
    <col min="2" max="2" width="11" style="2" customWidth="1"/>
    <col min="3" max="3" width="6.33203125" style="2" customWidth="1"/>
    <col min="4" max="4" width="10.33203125" style="2" customWidth="1"/>
    <col min="5" max="6" width="11.33203125" style="2" customWidth="1"/>
    <col min="7" max="7" width="9.66015625" style="2" customWidth="1"/>
    <col min="8" max="16384" width="9.33203125" style="2" customWidth="1"/>
  </cols>
  <sheetData>
    <row r="3" spans="1:7" s="4" customFormat="1" ht="15" customHeight="1">
      <c r="A3" s="73" t="s">
        <v>9</v>
      </c>
      <c r="B3" s="74"/>
      <c r="C3" s="74"/>
      <c r="D3" s="74"/>
      <c r="E3" s="74"/>
      <c r="F3" s="74"/>
      <c r="G3" s="74"/>
    </row>
    <row r="4" spans="1:7" s="4" customFormat="1" ht="15" customHeight="1">
      <c r="A4" s="73" t="s">
        <v>4</v>
      </c>
      <c r="B4" s="74"/>
      <c r="C4" s="74"/>
      <c r="D4" s="74"/>
      <c r="E4" s="74"/>
      <c r="F4" s="74"/>
      <c r="G4" s="74"/>
    </row>
    <row r="5" spans="1:7" s="4" customFormat="1" ht="15" customHeight="1">
      <c r="A5" s="73" t="s">
        <v>50</v>
      </c>
      <c r="B5" s="74"/>
      <c r="C5" s="74"/>
      <c r="D5" s="74"/>
      <c r="E5" s="74"/>
      <c r="F5" s="74"/>
      <c r="G5" s="74"/>
    </row>
    <row r="6" spans="1:7" s="4" customFormat="1" ht="15" customHeight="1">
      <c r="A6" s="73" t="s">
        <v>8</v>
      </c>
      <c r="B6" s="74"/>
      <c r="C6" s="74"/>
      <c r="D6" s="74"/>
      <c r="E6" s="74"/>
      <c r="F6" s="74"/>
      <c r="G6" s="74"/>
    </row>
    <row r="7" spans="1:7" s="4" customFormat="1" ht="15" customHeight="1">
      <c r="A7" s="73" t="s">
        <v>51</v>
      </c>
      <c r="B7" s="74"/>
      <c r="C7" s="74"/>
      <c r="D7" s="74"/>
      <c r="E7" s="74"/>
      <c r="F7" s="74"/>
      <c r="G7" s="74"/>
    </row>
    <row r="8" spans="1:7" s="4" customFormat="1" ht="15" customHeight="1">
      <c r="A8" s="73" t="s">
        <v>5</v>
      </c>
      <c r="B8" s="74"/>
      <c r="C8" s="74"/>
      <c r="D8" s="74"/>
      <c r="E8" s="74"/>
      <c r="F8" s="74"/>
      <c r="G8" s="74"/>
    </row>
    <row r="9" spans="1:7" s="4" customFormat="1" ht="15" customHeight="1">
      <c r="A9" s="73"/>
      <c r="B9" s="74"/>
      <c r="C9" s="74"/>
      <c r="D9" s="74"/>
      <c r="E9" s="74"/>
      <c r="F9" s="74"/>
      <c r="G9" s="74"/>
    </row>
    <row r="10" spans="1:7" s="4" customFormat="1" ht="15" customHeight="1">
      <c r="A10" s="71"/>
      <c r="B10" s="72"/>
      <c r="C10" s="72"/>
      <c r="D10" s="72"/>
      <c r="E10" s="72"/>
      <c r="F10" s="72"/>
      <c r="G10" s="72"/>
    </row>
    <row r="11" spans="1:7" ht="78" customHeight="1">
      <c r="A11" s="75" t="s">
        <v>76</v>
      </c>
      <c r="B11" s="75"/>
      <c r="C11" s="75"/>
      <c r="D11" s="75"/>
      <c r="E11" s="75"/>
      <c r="F11" s="75"/>
      <c r="G11" s="75"/>
    </row>
    <row r="12" spans="1:7" ht="29.25" customHeight="1" thickBot="1">
      <c r="A12" s="3"/>
      <c r="B12" s="3"/>
      <c r="C12" s="3"/>
      <c r="D12" s="3"/>
      <c r="E12" s="3"/>
      <c r="F12" s="85" t="s">
        <v>3</v>
      </c>
      <c r="G12" s="85"/>
    </row>
    <row r="13" spans="1:7" s="1" customFormat="1" ht="12.75" customHeight="1">
      <c r="A13" s="79" t="s">
        <v>0</v>
      </c>
      <c r="B13" s="80" t="s">
        <v>1</v>
      </c>
      <c r="C13" s="82" t="s">
        <v>2</v>
      </c>
      <c r="D13" s="82" t="s">
        <v>10</v>
      </c>
      <c r="E13" s="80" t="s">
        <v>11</v>
      </c>
      <c r="F13" s="80" t="s">
        <v>6</v>
      </c>
      <c r="G13" s="76" t="s">
        <v>7</v>
      </c>
    </row>
    <row r="14" spans="1:7" s="1" customFormat="1" ht="11.25" customHeight="1">
      <c r="A14" s="79"/>
      <c r="B14" s="81"/>
      <c r="C14" s="83"/>
      <c r="D14" s="83"/>
      <c r="E14" s="81"/>
      <c r="F14" s="81"/>
      <c r="G14" s="77"/>
    </row>
    <row r="15" spans="1:7" s="1" customFormat="1" ht="33" customHeight="1">
      <c r="A15" s="79"/>
      <c r="B15" s="81"/>
      <c r="C15" s="84"/>
      <c r="D15" s="84"/>
      <c r="E15" s="81"/>
      <c r="F15" s="81"/>
      <c r="G15" s="78"/>
    </row>
    <row r="16" spans="1:7" ht="72.75" customHeight="1">
      <c r="A16" s="36" t="s">
        <v>52</v>
      </c>
      <c r="B16" s="46" t="s">
        <v>55</v>
      </c>
      <c r="C16" s="47"/>
      <c r="D16" s="18">
        <f aca="true" t="shared" si="0" ref="D16:E18">D17</f>
        <v>95</v>
      </c>
      <c r="E16" s="45">
        <f t="shared" si="0"/>
        <v>95</v>
      </c>
      <c r="F16" s="23">
        <f>E16-D16</f>
        <v>0</v>
      </c>
      <c r="G16" s="23">
        <f>E16/D16*100</f>
        <v>100</v>
      </c>
    </row>
    <row r="17" spans="1:7" ht="33" customHeight="1">
      <c r="A17" s="33" t="s">
        <v>53</v>
      </c>
      <c r="B17" s="37" t="s">
        <v>54</v>
      </c>
      <c r="C17" s="38"/>
      <c r="D17" s="16">
        <f t="shared" si="0"/>
        <v>95</v>
      </c>
      <c r="E17" s="23">
        <f t="shared" si="0"/>
        <v>95</v>
      </c>
      <c r="F17" s="23">
        <f>F18</f>
        <v>0</v>
      </c>
      <c r="G17" s="23">
        <f>G18</f>
        <v>100</v>
      </c>
    </row>
    <row r="18" spans="1:7" ht="36.75" customHeight="1">
      <c r="A18" s="34" t="s">
        <v>12</v>
      </c>
      <c r="B18" s="37" t="s">
        <v>54</v>
      </c>
      <c r="C18" s="37" t="s">
        <v>13</v>
      </c>
      <c r="D18" s="16">
        <f t="shared" si="0"/>
        <v>95</v>
      </c>
      <c r="E18" s="23">
        <f t="shared" si="0"/>
        <v>95</v>
      </c>
      <c r="F18" s="23">
        <f>F19</f>
        <v>0</v>
      </c>
      <c r="G18" s="23">
        <f>G19</f>
        <v>100</v>
      </c>
    </row>
    <row r="19" spans="1:7" ht="31.5" customHeight="1">
      <c r="A19" s="35" t="s">
        <v>14</v>
      </c>
      <c r="B19" s="37" t="s">
        <v>54</v>
      </c>
      <c r="C19" s="37" t="s">
        <v>15</v>
      </c>
      <c r="D19" s="16">
        <f>'[1]по ППП, БП, ФКР'!$F$132</f>
        <v>95</v>
      </c>
      <c r="E19" s="23">
        <f>'[1]по ППП, БП, ФКР'!$G$132</f>
        <v>95</v>
      </c>
      <c r="F19" s="23">
        <f>E19-D19</f>
        <v>0</v>
      </c>
      <c r="G19" s="23">
        <f>E19/D19*100</f>
        <v>100</v>
      </c>
    </row>
    <row r="20" spans="1:7" ht="82.5" customHeight="1">
      <c r="A20" s="43" t="s">
        <v>77</v>
      </c>
      <c r="B20" s="49" t="s">
        <v>59</v>
      </c>
      <c r="C20" s="44"/>
      <c r="D20" s="18">
        <f aca="true" t="shared" si="1" ref="D20:E22">D21</f>
        <v>2093.02177</v>
      </c>
      <c r="E20" s="45">
        <f t="shared" si="1"/>
        <v>2078.27297</v>
      </c>
      <c r="F20" s="45">
        <f>E20-D20</f>
        <v>-14.748799999999846</v>
      </c>
      <c r="G20" s="45">
        <f>G21</f>
        <v>99.29533461087698</v>
      </c>
    </row>
    <row r="21" spans="1:7" ht="35.25" customHeight="1">
      <c r="A21" s="40" t="s">
        <v>56</v>
      </c>
      <c r="B21" s="48" t="s">
        <v>58</v>
      </c>
      <c r="C21" s="42"/>
      <c r="D21" s="16">
        <f t="shared" si="1"/>
        <v>2093.02177</v>
      </c>
      <c r="E21" s="23">
        <f t="shared" si="1"/>
        <v>2078.27297</v>
      </c>
      <c r="F21" s="23">
        <f>F22</f>
        <v>-14.748799999999846</v>
      </c>
      <c r="G21" s="23">
        <f>G22</f>
        <v>99.29533461087698</v>
      </c>
    </row>
    <row r="22" spans="1:7" ht="26.25" customHeight="1">
      <c r="A22" s="41" t="s">
        <v>28</v>
      </c>
      <c r="B22" s="48" t="s">
        <v>58</v>
      </c>
      <c r="C22" s="42">
        <v>200</v>
      </c>
      <c r="D22" s="16">
        <f t="shared" si="1"/>
        <v>2093.02177</v>
      </c>
      <c r="E22" s="23">
        <f t="shared" si="1"/>
        <v>2078.27297</v>
      </c>
      <c r="F22" s="23">
        <f>F23</f>
        <v>-14.748799999999846</v>
      </c>
      <c r="G22" s="23">
        <f>E22/D22*100</f>
        <v>99.29533461087698</v>
      </c>
    </row>
    <row r="23" spans="1:7" ht="38.25" customHeight="1">
      <c r="A23" s="41" t="s">
        <v>30</v>
      </c>
      <c r="B23" s="48" t="s">
        <v>58</v>
      </c>
      <c r="C23" s="42">
        <v>240</v>
      </c>
      <c r="D23" s="16">
        <f>'[1]по ППП, БП, ФКР'!$F$77</f>
        <v>2093.02177</v>
      </c>
      <c r="E23" s="24">
        <f>'[1]по ППП, БП, ФКР'!$G$77</f>
        <v>2078.27297</v>
      </c>
      <c r="F23" s="23">
        <f>E23-D23</f>
        <v>-14.748799999999846</v>
      </c>
      <c r="G23" s="23">
        <f>E23/D23*100</f>
        <v>99.29533461087698</v>
      </c>
    </row>
    <row r="24" spans="1:7" ht="26.25" customHeight="1">
      <c r="A24" s="5" t="s">
        <v>57</v>
      </c>
      <c r="B24" s="15"/>
      <c r="C24" s="15"/>
      <c r="D24" s="18">
        <f>D20+D16</f>
        <v>2188.02177</v>
      </c>
      <c r="E24" s="25">
        <f>E16+E20</f>
        <v>2173.27297</v>
      </c>
      <c r="F24" s="17">
        <f>E24-D24</f>
        <v>-14.748799999999846</v>
      </c>
      <c r="G24" s="17">
        <f>E24/D24*100</f>
        <v>99.32592992436268</v>
      </c>
    </row>
    <row r="25" spans="1:7" ht="21" customHeight="1">
      <c r="A25" s="63" t="s">
        <v>16</v>
      </c>
      <c r="B25" s="64" t="s">
        <v>17</v>
      </c>
      <c r="C25" s="64"/>
      <c r="D25" s="65">
        <f>D26</f>
        <v>18288.399999999998</v>
      </c>
      <c r="E25" s="25">
        <f>E26</f>
        <v>18074.85988</v>
      </c>
      <c r="F25" s="25">
        <f>E25-D25</f>
        <v>-213.54011999999784</v>
      </c>
      <c r="G25" s="25">
        <f>E25/D25*100</f>
        <v>98.83237396382407</v>
      </c>
    </row>
    <row r="26" spans="1:7" ht="26.25" customHeight="1">
      <c r="A26" s="6" t="s">
        <v>18</v>
      </c>
      <c r="B26" s="15" t="s">
        <v>17</v>
      </c>
      <c r="C26" s="15"/>
      <c r="D26" s="19">
        <f>D27+D30+D33</f>
        <v>18288.399999999998</v>
      </c>
      <c r="E26" s="17">
        <f>E27+E30+E33</f>
        <v>18074.85988</v>
      </c>
      <c r="F26" s="17">
        <f>E26-D26</f>
        <v>-213.54011999999784</v>
      </c>
      <c r="G26" s="17">
        <f>E26/D26*100</f>
        <v>98.83237396382407</v>
      </c>
    </row>
    <row r="27" spans="1:7" ht="18" customHeight="1">
      <c r="A27" s="7" t="s">
        <v>19</v>
      </c>
      <c r="B27" s="15" t="s">
        <v>20</v>
      </c>
      <c r="C27" s="15"/>
      <c r="D27" s="16">
        <f aca="true" t="shared" si="2" ref="D27:G28">D28</f>
        <v>1349.3</v>
      </c>
      <c r="E27" s="26">
        <f t="shared" si="2"/>
        <v>1330.5</v>
      </c>
      <c r="F27" s="67">
        <f t="shared" si="2"/>
        <v>-18.799999999999955</v>
      </c>
      <c r="G27" s="67">
        <f t="shared" si="2"/>
        <v>98.6066849477507</v>
      </c>
    </row>
    <row r="28" spans="1:7" ht="51.75" customHeight="1">
      <c r="A28" s="8" t="s">
        <v>21</v>
      </c>
      <c r="B28" s="15" t="s">
        <v>20</v>
      </c>
      <c r="C28" s="9">
        <v>100</v>
      </c>
      <c r="D28" s="16">
        <f t="shared" si="2"/>
        <v>1349.3</v>
      </c>
      <c r="E28" s="26">
        <f t="shared" si="2"/>
        <v>1330.5</v>
      </c>
      <c r="F28" s="70">
        <f t="shared" si="2"/>
        <v>-18.799999999999955</v>
      </c>
      <c r="G28" s="26">
        <f t="shared" si="2"/>
        <v>98.6066849477507</v>
      </c>
    </row>
    <row r="29" spans="1:7" ht="30" customHeight="1">
      <c r="A29" s="10" t="s">
        <v>22</v>
      </c>
      <c r="B29" s="15" t="s">
        <v>20</v>
      </c>
      <c r="C29" s="20" t="s">
        <v>23</v>
      </c>
      <c r="D29" s="16">
        <f>'[1]по ППП, БП, ФКР'!$F$31</f>
        <v>1349.3</v>
      </c>
      <c r="E29" s="26">
        <f>'[1]по ППП, БП, ФКР'!$G$31</f>
        <v>1330.5</v>
      </c>
      <c r="F29" s="70">
        <f>E29-D29</f>
        <v>-18.799999999999955</v>
      </c>
      <c r="G29" s="26">
        <f>E29/D29*100</f>
        <v>98.6066849477507</v>
      </c>
    </row>
    <row r="30" spans="1:7" ht="18.75" customHeight="1">
      <c r="A30" s="7" t="s">
        <v>24</v>
      </c>
      <c r="B30" s="15" t="s">
        <v>25</v>
      </c>
      <c r="C30" s="15"/>
      <c r="D30" s="16">
        <f aca="true" t="shared" si="3" ref="D30:G31">D31</f>
        <v>1272.9</v>
      </c>
      <c r="E30" s="26">
        <f t="shared" si="3"/>
        <v>1272.9</v>
      </c>
      <c r="F30" s="26">
        <f t="shared" si="3"/>
        <v>0</v>
      </c>
      <c r="G30" s="26">
        <f t="shared" si="3"/>
        <v>100</v>
      </c>
    </row>
    <row r="31" spans="1:7" ht="54" customHeight="1">
      <c r="A31" s="8" t="s">
        <v>21</v>
      </c>
      <c r="B31" s="15" t="s">
        <v>25</v>
      </c>
      <c r="C31" s="9">
        <v>100</v>
      </c>
      <c r="D31" s="16">
        <f t="shared" si="3"/>
        <v>1272.9</v>
      </c>
      <c r="E31" s="26">
        <f t="shared" si="3"/>
        <v>1272.9</v>
      </c>
      <c r="F31" s="68">
        <f t="shared" si="3"/>
        <v>0</v>
      </c>
      <c r="G31" s="68">
        <f t="shared" si="3"/>
        <v>100</v>
      </c>
    </row>
    <row r="32" spans="1:7" ht="27" customHeight="1">
      <c r="A32" s="10" t="s">
        <v>22</v>
      </c>
      <c r="B32" s="15" t="s">
        <v>25</v>
      </c>
      <c r="C32" s="20" t="s">
        <v>23</v>
      </c>
      <c r="D32" s="16">
        <f>'[1]по ППП, БП, ФКР'!$F$24</f>
        <v>1272.9</v>
      </c>
      <c r="E32" s="26">
        <f>'[1]по ППП, БП, ФКР'!$G$24</f>
        <v>1272.9</v>
      </c>
      <c r="F32" s="26">
        <f>E32-D32</f>
        <v>0</v>
      </c>
      <c r="G32" s="26">
        <f>E32/D32*100</f>
        <v>100</v>
      </c>
    </row>
    <row r="33" spans="1:7" ht="15" customHeight="1">
      <c r="A33" s="7" t="s">
        <v>26</v>
      </c>
      <c r="B33" s="15" t="s">
        <v>27</v>
      </c>
      <c r="C33" s="15"/>
      <c r="D33" s="16">
        <f>D34+D36+D38</f>
        <v>15666.199999999999</v>
      </c>
      <c r="E33" s="23">
        <f>E34+E36+E38</f>
        <v>15471.459879999999</v>
      </c>
      <c r="F33" s="23">
        <f>E33-D33</f>
        <v>-194.7401200000004</v>
      </c>
      <c r="G33" s="23">
        <f>E33/D33*100</f>
        <v>98.75694093015537</v>
      </c>
    </row>
    <row r="34" spans="1:7" ht="53.25" customHeight="1">
      <c r="A34" s="8" t="s">
        <v>21</v>
      </c>
      <c r="B34" s="15" t="s">
        <v>27</v>
      </c>
      <c r="C34" s="9">
        <v>100</v>
      </c>
      <c r="D34" s="16">
        <f>D35</f>
        <v>11505.9</v>
      </c>
      <c r="E34" s="26">
        <f>E35</f>
        <v>11500.756</v>
      </c>
      <c r="F34" s="23">
        <f>F35</f>
        <v>-5.144000000000233</v>
      </c>
      <c r="G34" s="23">
        <f>G35</f>
        <v>99.95529250210762</v>
      </c>
    </row>
    <row r="35" spans="1:7" ht="24" customHeight="1">
      <c r="A35" s="11" t="s">
        <v>22</v>
      </c>
      <c r="B35" s="15" t="s">
        <v>27</v>
      </c>
      <c r="C35" s="20" t="s">
        <v>23</v>
      </c>
      <c r="D35" s="16">
        <f>'[1]по ППП, БП, ФКР'!$F$36</f>
        <v>11505.9</v>
      </c>
      <c r="E35" s="26">
        <f>'[1]по ППП, БП, ФКР'!$G$36</f>
        <v>11500.756</v>
      </c>
      <c r="F35" s="23">
        <f>E35-D35</f>
        <v>-5.144000000000233</v>
      </c>
      <c r="G35" s="23">
        <f>E35/D35*100</f>
        <v>99.95529250210762</v>
      </c>
    </row>
    <row r="36" spans="1:7" ht="24" customHeight="1">
      <c r="A36" s="12" t="s">
        <v>28</v>
      </c>
      <c r="B36" s="15" t="s">
        <v>27</v>
      </c>
      <c r="C36" s="20" t="s">
        <v>29</v>
      </c>
      <c r="D36" s="16">
        <f>D37</f>
        <v>3958.9</v>
      </c>
      <c r="E36" s="27">
        <f>E37</f>
        <v>3814.3566499999997</v>
      </c>
      <c r="F36" s="23">
        <f>F37</f>
        <v>-144.54335000000037</v>
      </c>
      <c r="G36" s="23">
        <f>G37</f>
        <v>96.34890120993205</v>
      </c>
    </row>
    <row r="37" spans="1:7" ht="26.25" customHeight="1">
      <c r="A37" s="11" t="s">
        <v>30</v>
      </c>
      <c r="B37" s="15" t="s">
        <v>27</v>
      </c>
      <c r="C37" s="20" t="s">
        <v>31</v>
      </c>
      <c r="D37" s="16">
        <f>'[1]по ППП, БП, ФКР'!$F$38</f>
        <v>3958.9</v>
      </c>
      <c r="E37" s="27">
        <f>'[1]по ППП, БП, ФКР'!$G$38</f>
        <v>3814.3566499999997</v>
      </c>
      <c r="F37" s="23">
        <f>E37-D37</f>
        <v>-144.54335000000037</v>
      </c>
      <c r="G37" s="23">
        <f>E37/D37*100</f>
        <v>96.34890120993205</v>
      </c>
    </row>
    <row r="38" spans="1:7" ht="18" customHeight="1">
      <c r="A38" s="11" t="s">
        <v>32</v>
      </c>
      <c r="B38" s="15" t="s">
        <v>27</v>
      </c>
      <c r="C38" s="20" t="s">
        <v>33</v>
      </c>
      <c r="D38" s="16">
        <f>D39</f>
        <v>201.4</v>
      </c>
      <c r="E38" s="28">
        <f>E39</f>
        <v>156.34723000000002</v>
      </c>
      <c r="F38" s="66">
        <f>F39</f>
        <v>-45.05276999999998</v>
      </c>
      <c r="G38" s="23">
        <f>G39</f>
        <v>77.63020357497518</v>
      </c>
    </row>
    <row r="39" spans="1:7" ht="16.5" customHeight="1">
      <c r="A39" s="10" t="s">
        <v>34</v>
      </c>
      <c r="B39" s="15" t="s">
        <v>27</v>
      </c>
      <c r="C39" s="20" t="s">
        <v>35</v>
      </c>
      <c r="D39" s="16">
        <f>'[1]по ППП, БП, ФКР'!$F$40</f>
        <v>201.4</v>
      </c>
      <c r="E39" s="29">
        <f>'[1]по ППП, БП, ФКР'!$G$40</f>
        <v>156.34723000000002</v>
      </c>
      <c r="F39" s="66">
        <f>E39-D39</f>
        <v>-45.05276999999998</v>
      </c>
      <c r="G39" s="23">
        <f>E39/D39*100</f>
        <v>77.63020357497518</v>
      </c>
    </row>
    <row r="40" spans="1:7" ht="18.75" customHeight="1">
      <c r="A40" s="61" t="s">
        <v>16</v>
      </c>
      <c r="B40" s="62">
        <v>9700000</v>
      </c>
      <c r="C40" s="15"/>
      <c r="D40" s="25">
        <f>D41+D44+D47+D50+D55+D58+D61+D64+D67+D70+D73+D76+D79+D82+D85+D88+D91+D94+D97+D100</f>
        <v>36492.036459999996</v>
      </c>
      <c r="E40" s="25">
        <f>E41+E44+E47+E50+E55+E58+E61+E64+E67+E70+E73+E76+E79+E82+E85+E88+E91+E94+E97+E100</f>
        <v>28004.7922</v>
      </c>
      <c r="F40" s="25">
        <f>E40-D40</f>
        <v>-8487.244259999996</v>
      </c>
      <c r="G40" s="25">
        <f>E40/D40*100</f>
        <v>76.74220163266823</v>
      </c>
    </row>
    <row r="41" spans="1:7" ht="27" customHeight="1">
      <c r="A41" s="50" t="s">
        <v>36</v>
      </c>
      <c r="B41" s="53">
        <v>9700002</v>
      </c>
      <c r="C41" s="55"/>
      <c r="D41" s="51">
        <f aca="true" t="shared" si="4" ref="D41:G42">D42</f>
        <v>700</v>
      </c>
      <c r="E41" s="30">
        <f t="shared" si="4"/>
        <v>700</v>
      </c>
      <c r="F41" s="68">
        <f t="shared" si="4"/>
        <v>0</v>
      </c>
      <c r="G41" s="23">
        <f t="shared" si="4"/>
        <v>100</v>
      </c>
    </row>
    <row r="42" spans="1:7" ht="30" customHeight="1">
      <c r="A42" s="50" t="s">
        <v>60</v>
      </c>
      <c r="B42" s="53"/>
      <c r="C42" s="55">
        <v>200</v>
      </c>
      <c r="D42" s="51">
        <f t="shared" si="4"/>
        <v>700</v>
      </c>
      <c r="E42" s="30">
        <f t="shared" si="4"/>
        <v>700</v>
      </c>
      <c r="F42" s="26">
        <f t="shared" si="4"/>
        <v>0</v>
      </c>
      <c r="G42" s="23">
        <f t="shared" si="4"/>
        <v>100</v>
      </c>
    </row>
    <row r="43" spans="1:7" ht="32.25" customHeight="1">
      <c r="A43" s="50" t="s">
        <v>30</v>
      </c>
      <c r="B43" s="53"/>
      <c r="C43" s="55">
        <v>240</v>
      </c>
      <c r="D43" s="51">
        <f>'[2]Лист1'!$E$41</f>
        <v>700</v>
      </c>
      <c r="E43" s="30">
        <f>'[1]по ППП, БП, ФКР'!$G$45</f>
        <v>700</v>
      </c>
      <c r="F43" s="70">
        <f>E43-D43</f>
        <v>0</v>
      </c>
      <c r="G43" s="23">
        <f>E43/D43*100</f>
        <v>100</v>
      </c>
    </row>
    <row r="44" spans="1:7" ht="26.25" customHeight="1">
      <c r="A44" s="50" t="s">
        <v>46</v>
      </c>
      <c r="B44" s="53">
        <v>9700777</v>
      </c>
      <c r="C44" s="55"/>
      <c r="D44" s="51">
        <f aca="true" t="shared" si="5" ref="D44:G45">D45</f>
        <v>45</v>
      </c>
      <c r="E44" s="30">
        <f t="shared" si="5"/>
        <v>0</v>
      </c>
      <c r="F44" s="23">
        <f t="shared" si="5"/>
        <v>-45</v>
      </c>
      <c r="G44" s="23">
        <f t="shared" si="5"/>
        <v>0</v>
      </c>
    </row>
    <row r="45" spans="1:7" ht="26.25" customHeight="1">
      <c r="A45" s="50" t="s">
        <v>32</v>
      </c>
      <c r="B45" s="53"/>
      <c r="C45" s="55">
        <v>800</v>
      </c>
      <c r="D45" s="51">
        <f t="shared" si="5"/>
        <v>45</v>
      </c>
      <c r="E45" s="30">
        <f t="shared" si="5"/>
        <v>0</v>
      </c>
      <c r="F45" s="23">
        <f t="shared" si="5"/>
        <v>-45</v>
      </c>
      <c r="G45" s="23">
        <f t="shared" si="5"/>
        <v>0</v>
      </c>
    </row>
    <row r="46" spans="1:7" ht="30.75" customHeight="1">
      <c r="A46" s="50" t="s">
        <v>61</v>
      </c>
      <c r="B46" s="53"/>
      <c r="C46" s="55">
        <v>870</v>
      </c>
      <c r="D46" s="51">
        <f>'[2]Лист1'!$E$46</f>
        <v>45</v>
      </c>
      <c r="E46" s="30">
        <f>'[1]по ППП, БП, ФКР'!$G$50</f>
        <v>0</v>
      </c>
      <c r="F46" s="23">
        <f>E46-D46</f>
        <v>-45</v>
      </c>
      <c r="G46" s="23">
        <f>E46/D46*100</f>
        <v>0</v>
      </c>
    </row>
    <row r="47" spans="1:7" ht="30" customHeight="1">
      <c r="A47" s="50" t="s">
        <v>62</v>
      </c>
      <c r="B47" s="53">
        <v>9700333</v>
      </c>
      <c r="C47" s="55"/>
      <c r="D47" s="51">
        <f aca="true" t="shared" si="6" ref="D47:G48">D48</f>
        <v>50</v>
      </c>
      <c r="E47" s="30">
        <f t="shared" si="6"/>
        <v>50</v>
      </c>
      <c r="F47" s="23">
        <f t="shared" si="6"/>
        <v>0</v>
      </c>
      <c r="G47" s="23">
        <f t="shared" si="6"/>
        <v>100</v>
      </c>
    </row>
    <row r="48" spans="1:7" ht="36" customHeight="1">
      <c r="A48" s="52" t="s">
        <v>28</v>
      </c>
      <c r="B48" s="53"/>
      <c r="C48" s="55">
        <v>200</v>
      </c>
      <c r="D48" s="51">
        <f t="shared" si="6"/>
        <v>50</v>
      </c>
      <c r="E48" s="30">
        <f t="shared" si="6"/>
        <v>50</v>
      </c>
      <c r="F48" s="23">
        <f t="shared" si="6"/>
        <v>0</v>
      </c>
      <c r="G48" s="23">
        <f t="shared" si="6"/>
        <v>100</v>
      </c>
    </row>
    <row r="49" spans="1:7" ht="42.75" customHeight="1">
      <c r="A49" s="52" t="s">
        <v>30</v>
      </c>
      <c r="B49" s="53"/>
      <c r="C49" s="55">
        <v>240</v>
      </c>
      <c r="D49" s="51">
        <f>'[2]Лист1'!$E$51</f>
        <v>50</v>
      </c>
      <c r="E49" s="30">
        <f>'[1]по ППП, БП, ФКР'!$G$55</f>
        <v>50</v>
      </c>
      <c r="F49" s="23">
        <f>E49-D49</f>
        <v>0</v>
      </c>
      <c r="G49" s="23">
        <f>E49/D49*100</f>
        <v>100</v>
      </c>
    </row>
    <row r="50" spans="1:7" ht="56.25" customHeight="1">
      <c r="A50" s="50" t="s">
        <v>47</v>
      </c>
      <c r="B50" s="53">
        <v>9705118</v>
      </c>
      <c r="C50" s="57"/>
      <c r="D50" s="51">
        <f>D51+D53</f>
        <v>498.02454</v>
      </c>
      <c r="E50" s="66">
        <f>E51+E53</f>
        <v>344.82953999999995</v>
      </c>
      <c r="F50" s="23">
        <f>E50-D50</f>
        <v>-153.19500000000005</v>
      </c>
      <c r="G50" s="23">
        <f>E50/D50*100</f>
        <v>69.23946759731959</v>
      </c>
    </row>
    <row r="51" spans="1:7" ht="55.5" customHeight="1">
      <c r="A51" s="54" t="s">
        <v>63</v>
      </c>
      <c r="B51" s="57"/>
      <c r="C51" s="57">
        <v>100</v>
      </c>
      <c r="D51" s="51">
        <f>D52</f>
        <v>349.02454</v>
      </c>
      <c r="E51" s="66">
        <f>E52</f>
        <v>344.82953999999995</v>
      </c>
      <c r="F51" s="23">
        <f>F52</f>
        <v>-4.19500000000005</v>
      </c>
      <c r="G51" s="23">
        <f>G52</f>
        <v>98.79807878265521</v>
      </c>
    </row>
    <row r="52" spans="1:7" ht="39.75" customHeight="1">
      <c r="A52" s="50" t="s">
        <v>22</v>
      </c>
      <c r="B52" s="53"/>
      <c r="C52" s="55">
        <v>120</v>
      </c>
      <c r="D52" s="51">
        <f>'[2]Лист1'!$E$57</f>
        <v>349.02454</v>
      </c>
      <c r="E52" s="66">
        <f>'[1]по ППП, БП, ФКР'!$G$61</f>
        <v>344.82953999999995</v>
      </c>
      <c r="F52" s="23">
        <f>E52-D52</f>
        <v>-4.19500000000005</v>
      </c>
      <c r="G52" s="23">
        <f>E52/D52*100</f>
        <v>98.79807878265521</v>
      </c>
    </row>
    <row r="53" spans="1:7" ht="38.25" customHeight="1">
      <c r="A53" s="50" t="s">
        <v>60</v>
      </c>
      <c r="B53" s="53"/>
      <c r="C53" s="55">
        <v>200</v>
      </c>
      <c r="D53" s="51">
        <f>D54</f>
        <v>149</v>
      </c>
      <c r="E53" s="30">
        <f>E54</f>
        <v>0</v>
      </c>
      <c r="F53" s="23">
        <f>F54</f>
        <v>-149</v>
      </c>
      <c r="G53" s="23">
        <f>G54</f>
        <v>0</v>
      </c>
    </row>
    <row r="54" spans="1:7" ht="33" customHeight="1">
      <c r="A54" s="50" t="s">
        <v>30</v>
      </c>
      <c r="B54" s="53"/>
      <c r="C54" s="55">
        <v>240</v>
      </c>
      <c r="D54" s="51">
        <v>149</v>
      </c>
      <c r="E54" s="30">
        <f>'[1]по ППП, БП, ФКР'!$G$63</f>
        <v>0</v>
      </c>
      <c r="F54" s="23">
        <f>E54-D54</f>
        <v>-149</v>
      </c>
      <c r="G54" s="23">
        <f>E54/D54*100</f>
        <v>0</v>
      </c>
    </row>
    <row r="55" spans="1:7" ht="26.25" customHeight="1">
      <c r="A55" s="52" t="s">
        <v>64</v>
      </c>
      <c r="B55" s="56">
        <v>9700218</v>
      </c>
      <c r="C55" s="55"/>
      <c r="D55" s="51">
        <f aca="true" t="shared" si="7" ref="D55:G56">D56</f>
        <v>10.697</v>
      </c>
      <c r="E55" s="30">
        <f t="shared" si="7"/>
        <v>10.697</v>
      </c>
      <c r="F55" s="23">
        <f t="shared" si="7"/>
        <v>0</v>
      </c>
      <c r="G55" s="23">
        <f t="shared" si="7"/>
        <v>100</v>
      </c>
    </row>
    <row r="56" spans="1:7" ht="26.25" customHeight="1">
      <c r="A56" s="50" t="s">
        <v>60</v>
      </c>
      <c r="B56" s="56"/>
      <c r="C56" s="55">
        <v>200</v>
      </c>
      <c r="D56" s="51">
        <f t="shared" si="7"/>
        <v>10.697</v>
      </c>
      <c r="E56" s="30">
        <f t="shared" si="7"/>
        <v>10.697</v>
      </c>
      <c r="F56" s="23">
        <f t="shared" si="7"/>
        <v>0</v>
      </c>
      <c r="G56" s="23">
        <f t="shared" si="7"/>
        <v>100</v>
      </c>
    </row>
    <row r="57" spans="1:7" ht="27.75" customHeight="1">
      <c r="A57" s="50" t="s">
        <v>30</v>
      </c>
      <c r="B57" s="56"/>
      <c r="C57" s="55">
        <v>240</v>
      </c>
      <c r="D57" s="51">
        <f>'[2]Лист1'!$E$64</f>
        <v>10.697</v>
      </c>
      <c r="E57" s="30">
        <f>'[1]по ППП, БП, ФКР'!$G$69</f>
        <v>10.697</v>
      </c>
      <c r="F57" s="23">
        <f>E57-D57</f>
        <v>0</v>
      </c>
      <c r="G57" s="23">
        <f>E57/D57*100</f>
        <v>100</v>
      </c>
    </row>
    <row r="58" spans="1:7" ht="26.25" customHeight="1">
      <c r="A58" s="52" t="s">
        <v>65</v>
      </c>
      <c r="B58" s="57">
        <v>9700302</v>
      </c>
      <c r="C58" s="57"/>
      <c r="D58" s="51">
        <f aca="true" t="shared" si="8" ref="D58:F59">D59</f>
        <v>264</v>
      </c>
      <c r="E58" s="30">
        <f t="shared" si="8"/>
        <v>264</v>
      </c>
      <c r="F58" s="23">
        <f t="shared" si="8"/>
        <v>0</v>
      </c>
      <c r="G58" s="23">
        <f>E58/D58*100</f>
        <v>100</v>
      </c>
    </row>
    <row r="59" spans="1:7" ht="27.75" customHeight="1">
      <c r="A59" s="54" t="s">
        <v>28</v>
      </c>
      <c r="B59" s="57"/>
      <c r="C59" s="55">
        <v>200</v>
      </c>
      <c r="D59" s="51">
        <f t="shared" si="8"/>
        <v>264</v>
      </c>
      <c r="E59" s="30">
        <f t="shared" si="8"/>
        <v>264</v>
      </c>
      <c r="F59" s="23">
        <f t="shared" si="8"/>
        <v>0</v>
      </c>
      <c r="G59" s="23">
        <f>E59/D59*100</f>
        <v>100</v>
      </c>
    </row>
    <row r="60" spans="1:7" ht="27.75" customHeight="1">
      <c r="A60" s="50" t="s">
        <v>30</v>
      </c>
      <c r="B60" s="57"/>
      <c r="C60" s="57">
        <v>240</v>
      </c>
      <c r="D60" s="51">
        <f>'[2]Лист1'!$E$67</f>
        <v>264</v>
      </c>
      <c r="E60" s="30">
        <f>'[1]по ППП, БП, ФКР'!$G$72</f>
        <v>264</v>
      </c>
      <c r="F60" s="23">
        <f>E60-D60</f>
        <v>0</v>
      </c>
      <c r="G60" s="23">
        <f>E60/D60*100</f>
        <v>100</v>
      </c>
    </row>
    <row r="61" spans="1:7" ht="26.25" customHeight="1">
      <c r="A61" s="58" t="s">
        <v>37</v>
      </c>
      <c r="B61" s="53">
        <v>9700106</v>
      </c>
      <c r="C61" s="57"/>
      <c r="D61" s="51">
        <f aca="true" t="shared" si="9" ref="D61:G62">D62</f>
        <v>14587.242199999999</v>
      </c>
      <c r="E61" s="30">
        <f t="shared" si="9"/>
        <v>14587.242199999999</v>
      </c>
      <c r="F61" s="23">
        <f t="shared" si="9"/>
        <v>0</v>
      </c>
      <c r="G61" s="23">
        <f t="shared" si="9"/>
        <v>100</v>
      </c>
    </row>
    <row r="62" spans="1:7" ht="34.5" customHeight="1">
      <c r="A62" s="50" t="s">
        <v>60</v>
      </c>
      <c r="B62" s="53"/>
      <c r="C62" s="57">
        <v>200</v>
      </c>
      <c r="D62" s="51">
        <f t="shared" si="9"/>
        <v>14587.242199999999</v>
      </c>
      <c r="E62" s="24">
        <f t="shared" si="9"/>
        <v>14587.242199999999</v>
      </c>
      <c r="F62" s="23">
        <f t="shared" si="9"/>
        <v>0</v>
      </c>
      <c r="G62" s="23">
        <f t="shared" si="9"/>
        <v>100</v>
      </c>
    </row>
    <row r="63" spans="1:7" ht="32.25" customHeight="1">
      <c r="A63" s="50" t="s">
        <v>30</v>
      </c>
      <c r="B63" s="53"/>
      <c r="C63" s="57">
        <v>240</v>
      </c>
      <c r="D63" s="51">
        <f>'[2]Лист1'!$E$77</f>
        <v>14587.242199999999</v>
      </c>
      <c r="E63" s="24">
        <f>'[1]по ППП, БП, ФКР'!$G$82</f>
        <v>14587.242199999999</v>
      </c>
      <c r="F63" s="23">
        <f>E63-D63</f>
        <v>0</v>
      </c>
      <c r="G63" s="23">
        <f>E63/D63*100</f>
        <v>100</v>
      </c>
    </row>
    <row r="64" spans="1:7" ht="45" customHeight="1">
      <c r="A64" s="58" t="s">
        <v>66</v>
      </c>
      <c r="B64" s="53">
        <v>9700204</v>
      </c>
      <c r="C64" s="57"/>
      <c r="D64" s="51">
        <f aca="true" t="shared" si="10" ref="D64:G65">D65</f>
        <v>5718</v>
      </c>
      <c r="E64" s="24">
        <f t="shared" si="10"/>
        <v>2396.5920899999996</v>
      </c>
      <c r="F64" s="23">
        <f t="shared" si="10"/>
        <v>-3321.4079100000004</v>
      </c>
      <c r="G64" s="23">
        <f t="shared" si="10"/>
        <v>41.91311804826862</v>
      </c>
    </row>
    <row r="65" spans="1:7" ht="28.5" customHeight="1">
      <c r="A65" s="50" t="s">
        <v>60</v>
      </c>
      <c r="B65" s="53"/>
      <c r="C65" s="57">
        <v>200</v>
      </c>
      <c r="D65" s="51">
        <f t="shared" si="10"/>
        <v>5718</v>
      </c>
      <c r="E65" s="23">
        <f t="shared" si="10"/>
        <v>2396.5920899999996</v>
      </c>
      <c r="F65" s="23">
        <f t="shared" si="10"/>
        <v>-3321.4079100000004</v>
      </c>
      <c r="G65" s="23">
        <f t="shared" si="10"/>
        <v>41.91311804826862</v>
      </c>
    </row>
    <row r="66" spans="1:7" ht="37.5" customHeight="1">
      <c r="A66" s="50" t="s">
        <v>30</v>
      </c>
      <c r="B66" s="53"/>
      <c r="C66" s="57">
        <v>240</v>
      </c>
      <c r="D66" s="51">
        <f>'[2]Лист1'!$E$78</f>
        <v>5718</v>
      </c>
      <c r="E66" s="23">
        <f>'[1]по ППП, БП, ФКР'!$G$85</f>
        <v>2396.5920899999996</v>
      </c>
      <c r="F66" s="23">
        <f>E66-D66</f>
        <v>-3321.4079100000004</v>
      </c>
      <c r="G66" s="23">
        <f>E66/D66*100</f>
        <v>41.91311804826862</v>
      </c>
    </row>
    <row r="67" spans="1:7" ht="30.75" customHeight="1">
      <c r="A67" s="58" t="s">
        <v>38</v>
      </c>
      <c r="B67" s="53">
        <v>9700351</v>
      </c>
      <c r="C67" s="57"/>
      <c r="D67" s="51">
        <f aca="true" t="shared" si="11" ref="D67:F68">D68</f>
        <v>282.19463</v>
      </c>
      <c r="E67" s="66">
        <f t="shared" si="11"/>
        <v>282.19463</v>
      </c>
      <c r="F67" s="23">
        <f t="shared" si="11"/>
        <v>0</v>
      </c>
      <c r="G67" s="23"/>
    </row>
    <row r="68" spans="1:7" ht="33" customHeight="1">
      <c r="A68" s="50" t="s">
        <v>60</v>
      </c>
      <c r="B68" s="53"/>
      <c r="C68" s="57">
        <v>200</v>
      </c>
      <c r="D68" s="51">
        <f t="shared" si="11"/>
        <v>282.19463</v>
      </c>
      <c r="E68" s="24">
        <f t="shared" si="11"/>
        <v>282.19463</v>
      </c>
      <c r="F68" s="23">
        <f t="shared" si="11"/>
        <v>0</v>
      </c>
      <c r="G68" s="23">
        <f>G69</f>
        <v>100</v>
      </c>
    </row>
    <row r="69" spans="1:7" ht="36.75" customHeight="1">
      <c r="A69" s="50" t="s">
        <v>30</v>
      </c>
      <c r="B69" s="53"/>
      <c r="C69" s="57">
        <v>240</v>
      </c>
      <c r="D69" s="51">
        <f>'[2]Лист1'!$E$86</f>
        <v>282.19463</v>
      </c>
      <c r="E69" s="24">
        <f>'[1]по ППП, БП, ФКР'!$G$91</f>
        <v>282.19463</v>
      </c>
      <c r="F69" s="23">
        <f>E69-D69</f>
        <v>0</v>
      </c>
      <c r="G69" s="23">
        <f>E69/D69*100</f>
        <v>100</v>
      </c>
    </row>
    <row r="70" spans="1:7" ht="33.75" customHeight="1">
      <c r="A70" s="50" t="s">
        <v>67</v>
      </c>
      <c r="B70" s="57">
        <v>9709601</v>
      </c>
      <c r="C70" s="57"/>
      <c r="D70" s="51">
        <f aca="true" t="shared" si="12" ref="D70:G71">D71</f>
        <v>758.7152899999999</v>
      </c>
      <c r="E70" s="24">
        <f t="shared" si="12"/>
        <v>758.71429</v>
      </c>
      <c r="F70" s="23">
        <f t="shared" si="12"/>
        <v>-0.0009999999998626663</v>
      </c>
      <c r="G70" s="23">
        <f t="shared" si="12"/>
        <v>99.99986819825394</v>
      </c>
    </row>
    <row r="71" spans="1:7" ht="38.25" customHeight="1">
      <c r="A71" s="50" t="s">
        <v>12</v>
      </c>
      <c r="B71" s="53"/>
      <c r="C71" s="55">
        <v>600</v>
      </c>
      <c r="D71" s="51">
        <f t="shared" si="12"/>
        <v>758.7152899999999</v>
      </c>
      <c r="E71" s="24">
        <f t="shared" si="12"/>
        <v>758.71429</v>
      </c>
      <c r="F71" s="23">
        <f t="shared" si="12"/>
        <v>-0.0009999999998626663</v>
      </c>
      <c r="G71" s="23">
        <f t="shared" si="12"/>
        <v>99.99986819825394</v>
      </c>
    </row>
    <row r="72" spans="1:7" ht="29.25" customHeight="1">
      <c r="A72" s="50" t="s">
        <v>68</v>
      </c>
      <c r="B72" s="53"/>
      <c r="C72" s="57">
        <v>630</v>
      </c>
      <c r="D72" s="51">
        <f>'[2]Лист1'!$E$89</f>
        <v>758.7152899999999</v>
      </c>
      <c r="E72" s="24">
        <f>'[1]по ППП, БП, ФКР'!$G$94</f>
        <v>758.71429</v>
      </c>
      <c r="F72" s="23">
        <f>E72-D72</f>
        <v>-0.0009999999998626663</v>
      </c>
      <c r="G72" s="23">
        <f>E72/D72*100</f>
        <v>99.99986819825394</v>
      </c>
    </row>
    <row r="73" spans="1:7" ht="36.75" customHeight="1">
      <c r="A73" s="58" t="s">
        <v>69</v>
      </c>
      <c r="B73" s="53">
        <v>9700352</v>
      </c>
      <c r="C73" s="57"/>
      <c r="D73" s="51">
        <f aca="true" t="shared" si="13" ref="D73:G74">D74</f>
        <v>400</v>
      </c>
      <c r="E73" s="24">
        <f t="shared" si="13"/>
        <v>400</v>
      </c>
      <c r="F73" s="23">
        <f t="shared" si="13"/>
        <v>0</v>
      </c>
      <c r="G73" s="23">
        <f t="shared" si="13"/>
        <v>100</v>
      </c>
    </row>
    <row r="74" spans="1:7" ht="45" customHeight="1">
      <c r="A74" s="50" t="s">
        <v>60</v>
      </c>
      <c r="B74" s="53"/>
      <c r="C74" s="57">
        <v>200</v>
      </c>
      <c r="D74" s="51">
        <f t="shared" si="13"/>
        <v>400</v>
      </c>
      <c r="E74" s="66">
        <f t="shared" si="13"/>
        <v>400</v>
      </c>
      <c r="F74" s="23">
        <f t="shared" si="13"/>
        <v>0</v>
      </c>
      <c r="G74" s="23">
        <f t="shared" si="13"/>
        <v>100</v>
      </c>
    </row>
    <row r="75" spans="1:7" ht="37.5" customHeight="1">
      <c r="A75" s="50" t="s">
        <v>30</v>
      </c>
      <c r="B75" s="53"/>
      <c r="C75" s="57">
        <v>240</v>
      </c>
      <c r="D75" s="51">
        <f>'[2]Лист1'!$E$94</f>
        <v>400</v>
      </c>
      <c r="E75" s="66">
        <f>'[1]по ППП, БП, ФКР'!$G$99</f>
        <v>400</v>
      </c>
      <c r="F75" s="23">
        <f>E75-D75</f>
        <v>0</v>
      </c>
      <c r="G75" s="23">
        <f>E75/D75*100</f>
        <v>100</v>
      </c>
    </row>
    <row r="76" spans="1:7" ht="27.75" customHeight="1">
      <c r="A76" s="58" t="s">
        <v>44</v>
      </c>
      <c r="B76" s="53">
        <v>9700601</v>
      </c>
      <c r="C76" s="57"/>
      <c r="D76" s="51">
        <f aca="true" t="shared" si="14" ref="D76:G77">D77</f>
        <v>3431.77369</v>
      </c>
      <c r="E76" s="23">
        <f t="shared" si="14"/>
        <v>3431.77369</v>
      </c>
      <c r="F76" s="23">
        <f t="shared" si="14"/>
        <v>0</v>
      </c>
      <c r="G76" s="23">
        <f t="shared" si="14"/>
        <v>100</v>
      </c>
    </row>
    <row r="77" spans="1:7" ht="30.75" customHeight="1">
      <c r="A77" s="50" t="s">
        <v>60</v>
      </c>
      <c r="B77" s="53"/>
      <c r="C77" s="57">
        <v>200</v>
      </c>
      <c r="D77" s="51">
        <f t="shared" si="14"/>
        <v>3431.77369</v>
      </c>
      <c r="E77" s="23">
        <f t="shared" si="14"/>
        <v>3431.77369</v>
      </c>
      <c r="F77" s="23">
        <f t="shared" si="14"/>
        <v>0</v>
      </c>
      <c r="G77" s="23">
        <f t="shared" si="14"/>
        <v>100</v>
      </c>
    </row>
    <row r="78" spans="1:7" ht="40.5" customHeight="1">
      <c r="A78" s="50" t="s">
        <v>30</v>
      </c>
      <c r="B78" s="53"/>
      <c r="C78" s="57">
        <v>240</v>
      </c>
      <c r="D78" s="51">
        <f>'[2]Лист1'!$E$99</f>
        <v>3431.77369</v>
      </c>
      <c r="E78" s="23">
        <f>'[1]по ППП, БП, ФКР'!$G$104</f>
        <v>3431.77369</v>
      </c>
      <c r="F78" s="23">
        <f>E78-D78</f>
        <v>0</v>
      </c>
      <c r="G78" s="23">
        <f>E78/D78*100</f>
        <v>100</v>
      </c>
    </row>
    <row r="79" spans="1:7" ht="45" customHeight="1">
      <c r="A79" s="58" t="s">
        <v>70</v>
      </c>
      <c r="B79" s="56">
        <v>9700602</v>
      </c>
      <c r="C79" s="57"/>
      <c r="D79" s="51">
        <f aca="true" t="shared" si="15" ref="D79:G80">D80</f>
        <v>1500.21632</v>
      </c>
      <c r="E79" s="66">
        <f t="shared" si="15"/>
        <v>1500.21632</v>
      </c>
      <c r="F79" s="23">
        <f t="shared" si="15"/>
        <v>0</v>
      </c>
      <c r="G79" s="69">
        <f t="shared" si="15"/>
        <v>100</v>
      </c>
    </row>
    <row r="80" spans="1:7" ht="39" customHeight="1">
      <c r="A80" s="50" t="s">
        <v>60</v>
      </c>
      <c r="B80" s="56"/>
      <c r="C80" s="57">
        <v>200</v>
      </c>
      <c r="D80" s="51">
        <f t="shared" si="15"/>
        <v>1500.21632</v>
      </c>
      <c r="E80" s="66">
        <f t="shared" si="15"/>
        <v>1500.21632</v>
      </c>
      <c r="F80" s="23">
        <f t="shared" si="15"/>
        <v>0</v>
      </c>
      <c r="G80" s="69">
        <f t="shared" si="15"/>
        <v>100</v>
      </c>
    </row>
    <row r="81" spans="1:7" ht="35.25" customHeight="1">
      <c r="A81" s="50" t="s">
        <v>30</v>
      </c>
      <c r="B81" s="56"/>
      <c r="C81" s="57">
        <v>240</v>
      </c>
      <c r="D81" s="51">
        <f>'[2]Лист1'!$E$102</f>
        <v>1500.21632</v>
      </c>
      <c r="E81" s="66">
        <f>'[1]по ППП, БП, ФКР'!$G$107</f>
        <v>1500.21632</v>
      </c>
      <c r="F81" s="23">
        <f>E81-D81</f>
        <v>0</v>
      </c>
      <c r="G81" s="69">
        <f>E81/D81*100</f>
        <v>100</v>
      </c>
    </row>
    <row r="82" spans="1:7" ht="26.25" customHeight="1">
      <c r="A82" s="58" t="s">
        <v>45</v>
      </c>
      <c r="B82" s="56">
        <v>9700603</v>
      </c>
      <c r="C82" s="57"/>
      <c r="D82" s="51">
        <f aca="true" t="shared" si="16" ref="D82:G83">D83</f>
        <v>1677.75824</v>
      </c>
      <c r="E82" s="66">
        <f t="shared" si="16"/>
        <v>1677.75824</v>
      </c>
      <c r="F82" s="23">
        <f t="shared" si="16"/>
        <v>0</v>
      </c>
      <c r="G82" s="69">
        <f t="shared" si="16"/>
        <v>100</v>
      </c>
    </row>
    <row r="83" spans="1:7" ht="33.75" customHeight="1">
      <c r="A83" s="50" t="s">
        <v>60</v>
      </c>
      <c r="B83" s="56"/>
      <c r="C83" s="57">
        <v>200</v>
      </c>
      <c r="D83" s="51">
        <f t="shared" si="16"/>
        <v>1677.75824</v>
      </c>
      <c r="E83" s="30">
        <f t="shared" si="16"/>
        <v>1677.75824</v>
      </c>
      <c r="F83" s="23">
        <f t="shared" si="16"/>
        <v>0</v>
      </c>
      <c r="G83" s="23">
        <f t="shared" si="16"/>
        <v>100</v>
      </c>
    </row>
    <row r="84" spans="1:7" ht="34.5" customHeight="1">
      <c r="A84" s="50" t="s">
        <v>30</v>
      </c>
      <c r="B84" s="56"/>
      <c r="C84" s="57">
        <v>240</v>
      </c>
      <c r="D84" s="51">
        <f>'[2]Лист1'!$E$105</f>
        <v>1677.75824</v>
      </c>
      <c r="E84" s="30">
        <f>'[1]по ППП, БП, ФКР'!$G$110</f>
        <v>1677.75824</v>
      </c>
      <c r="F84" s="23">
        <f>E84-D84</f>
        <v>0</v>
      </c>
      <c r="G84" s="23">
        <f>E84/D84*100</f>
        <v>100</v>
      </c>
    </row>
    <row r="85" spans="1:7" ht="32.25" customHeight="1">
      <c r="A85" s="50" t="s">
        <v>71</v>
      </c>
      <c r="B85" s="56">
        <v>9700605</v>
      </c>
      <c r="C85" s="57"/>
      <c r="D85" s="51">
        <f aca="true" t="shared" si="17" ref="D85:G86">D86</f>
        <v>264.06655</v>
      </c>
      <c r="E85" s="30">
        <f t="shared" si="17"/>
        <v>264.06655</v>
      </c>
      <c r="F85" s="23">
        <f t="shared" si="17"/>
        <v>0</v>
      </c>
      <c r="G85" s="23">
        <f t="shared" si="17"/>
        <v>100</v>
      </c>
    </row>
    <row r="86" spans="1:7" ht="30" customHeight="1">
      <c r="A86" s="50" t="s">
        <v>60</v>
      </c>
      <c r="B86" s="56"/>
      <c r="C86" s="57">
        <v>200</v>
      </c>
      <c r="D86" s="51">
        <f t="shared" si="17"/>
        <v>264.06655</v>
      </c>
      <c r="E86" s="66">
        <f t="shared" si="17"/>
        <v>264.06655</v>
      </c>
      <c r="F86" s="23">
        <f t="shared" si="17"/>
        <v>0</v>
      </c>
      <c r="G86" s="23">
        <f t="shared" si="17"/>
        <v>100</v>
      </c>
    </row>
    <row r="87" spans="1:7" ht="27" customHeight="1">
      <c r="A87" s="50" t="s">
        <v>30</v>
      </c>
      <c r="B87" s="56"/>
      <c r="C87" s="57">
        <v>240</v>
      </c>
      <c r="D87" s="51">
        <f>'[2]Лист1'!$E$108</f>
        <v>264.06655</v>
      </c>
      <c r="E87" s="66">
        <f>'[1]по ППП, БП, ФКР'!$G$113</f>
        <v>264.06655</v>
      </c>
      <c r="F87" s="23">
        <f>E87-D87</f>
        <v>0</v>
      </c>
      <c r="G87" s="23">
        <f>E87/D87*100</f>
        <v>100</v>
      </c>
    </row>
    <row r="88" spans="1:7" ht="48" customHeight="1">
      <c r="A88" s="52" t="s">
        <v>72</v>
      </c>
      <c r="B88" s="56">
        <v>9705013</v>
      </c>
      <c r="C88" s="57"/>
      <c r="D88" s="51">
        <f aca="true" t="shared" si="18" ref="D88:G89">D89</f>
        <v>4955</v>
      </c>
      <c r="E88" s="66">
        <f t="shared" si="18"/>
        <v>0</v>
      </c>
      <c r="F88" s="23">
        <f t="shared" si="18"/>
        <v>-4955</v>
      </c>
      <c r="G88" s="23">
        <f t="shared" si="18"/>
        <v>0</v>
      </c>
    </row>
    <row r="89" spans="1:7" ht="42" customHeight="1">
      <c r="A89" s="50" t="s">
        <v>60</v>
      </c>
      <c r="B89" s="56"/>
      <c r="C89" s="57">
        <v>200</v>
      </c>
      <c r="D89" s="51">
        <f t="shared" si="18"/>
        <v>4955</v>
      </c>
      <c r="E89" s="30">
        <f t="shared" si="18"/>
        <v>0</v>
      </c>
      <c r="F89" s="23">
        <f t="shared" si="18"/>
        <v>-4955</v>
      </c>
      <c r="G89" s="23">
        <f t="shared" si="18"/>
        <v>0</v>
      </c>
    </row>
    <row r="90" spans="1:7" ht="26.25" customHeight="1">
      <c r="A90" s="50" t="s">
        <v>30</v>
      </c>
      <c r="B90" s="56"/>
      <c r="C90" s="57">
        <v>240</v>
      </c>
      <c r="D90" s="51">
        <f>'[2]Лист1'!$E$111</f>
        <v>4955</v>
      </c>
      <c r="E90" s="30">
        <f>'[1]по ППП, БП, ФКР'!$G$116</f>
        <v>0</v>
      </c>
      <c r="F90" s="23">
        <f>E90-D90</f>
        <v>-4955</v>
      </c>
      <c r="G90" s="23">
        <f>E90/D90*100</f>
        <v>0</v>
      </c>
    </row>
    <row r="91" spans="1:7" ht="28.5" customHeight="1">
      <c r="A91" s="59" t="s">
        <v>39</v>
      </c>
      <c r="B91" s="53">
        <v>9700435</v>
      </c>
      <c r="C91" s="57"/>
      <c r="D91" s="51">
        <f aca="true" t="shared" si="19" ref="D91:G92">D92</f>
        <v>248.64</v>
      </c>
      <c r="E91" s="31">
        <f t="shared" si="19"/>
        <v>248.64</v>
      </c>
      <c r="F91" s="23">
        <f t="shared" si="19"/>
        <v>0</v>
      </c>
      <c r="G91" s="23">
        <f t="shared" si="19"/>
        <v>100</v>
      </c>
    </row>
    <row r="92" spans="1:7" ht="44.25" customHeight="1">
      <c r="A92" s="50" t="s">
        <v>60</v>
      </c>
      <c r="B92" s="53"/>
      <c r="C92" s="57">
        <v>200</v>
      </c>
      <c r="D92" s="51">
        <f t="shared" si="19"/>
        <v>248.64</v>
      </c>
      <c r="E92" s="30">
        <f t="shared" si="19"/>
        <v>248.64</v>
      </c>
      <c r="F92" s="23">
        <f t="shared" si="19"/>
        <v>0</v>
      </c>
      <c r="G92" s="23">
        <f t="shared" si="19"/>
        <v>100</v>
      </c>
    </row>
    <row r="93" spans="1:7" ht="39" customHeight="1">
      <c r="A93" s="50" t="s">
        <v>30</v>
      </c>
      <c r="B93" s="53"/>
      <c r="C93" s="57">
        <v>240</v>
      </c>
      <c r="D93" s="51">
        <f>'[2]Лист1'!$E$117</f>
        <v>248.64</v>
      </c>
      <c r="E93" s="30">
        <f>'[1]по ППП, БП, ФКР'!$G$122</f>
        <v>248.64</v>
      </c>
      <c r="F93" s="23">
        <f>E93-D93</f>
        <v>0</v>
      </c>
      <c r="G93" s="23">
        <f>E93/D93*100</f>
        <v>100</v>
      </c>
    </row>
    <row r="94" spans="1:7" ht="39.75" customHeight="1">
      <c r="A94" s="59" t="s">
        <v>40</v>
      </c>
      <c r="B94" s="53">
        <v>9700441</v>
      </c>
      <c r="C94" s="57"/>
      <c r="D94" s="51">
        <f aca="true" t="shared" si="20" ref="D94:G95">D95</f>
        <v>1012.31</v>
      </c>
      <c r="E94" s="30">
        <f t="shared" si="20"/>
        <v>1012.31</v>
      </c>
      <c r="F94" s="23">
        <f t="shared" si="20"/>
        <v>0</v>
      </c>
      <c r="G94" s="23">
        <f t="shared" si="20"/>
        <v>100</v>
      </c>
    </row>
    <row r="95" spans="1:7" ht="44.25" customHeight="1">
      <c r="A95" s="59" t="s">
        <v>73</v>
      </c>
      <c r="B95" s="53"/>
      <c r="C95" s="57">
        <v>600</v>
      </c>
      <c r="D95" s="51">
        <f t="shared" si="20"/>
        <v>1012.31</v>
      </c>
      <c r="E95" s="29">
        <f t="shared" si="20"/>
        <v>1012.31</v>
      </c>
      <c r="F95" s="23">
        <f t="shared" si="20"/>
        <v>0</v>
      </c>
      <c r="G95" s="23">
        <f t="shared" si="20"/>
        <v>100</v>
      </c>
    </row>
    <row r="96" spans="1:7" ht="25.5" customHeight="1">
      <c r="A96" s="59" t="s">
        <v>14</v>
      </c>
      <c r="B96" s="53"/>
      <c r="C96" s="57">
        <v>610</v>
      </c>
      <c r="D96" s="51">
        <f>'[2]Лист1'!$E$122</f>
        <v>1012.31</v>
      </c>
      <c r="E96" s="66">
        <f>'[1]по ППП, БП, ФКР'!$G$128</f>
        <v>1012.31</v>
      </c>
      <c r="F96" s="23">
        <f>E96-D96</f>
        <v>0</v>
      </c>
      <c r="G96" s="23">
        <f>E96/D96*100</f>
        <v>100</v>
      </c>
    </row>
    <row r="97" spans="1:7" ht="25.5" customHeight="1">
      <c r="A97" s="50" t="s">
        <v>41</v>
      </c>
      <c r="B97" s="53">
        <v>9700491</v>
      </c>
      <c r="C97" s="55"/>
      <c r="D97" s="51">
        <f aca="true" t="shared" si="21" ref="D97:G98">D98</f>
        <v>24</v>
      </c>
      <c r="E97" s="66">
        <f t="shared" si="21"/>
        <v>24</v>
      </c>
      <c r="F97" s="23">
        <f t="shared" si="21"/>
        <v>0</v>
      </c>
      <c r="G97" s="23">
        <f t="shared" si="21"/>
        <v>100</v>
      </c>
    </row>
    <row r="98" spans="1:7" ht="27" customHeight="1">
      <c r="A98" s="50" t="s">
        <v>32</v>
      </c>
      <c r="B98" s="53"/>
      <c r="C98" s="55">
        <v>300</v>
      </c>
      <c r="D98" s="51">
        <f t="shared" si="21"/>
        <v>24</v>
      </c>
      <c r="E98" s="30">
        <f t="shared" si="21"/>
        <v>24</v>
      </c>
      <c r="F98" s="23">
        <f t="shared" si="21"/>
        <v>0</v>
      </c>
      <c r="G98" s="23">
        <f t="shared" si="21"/>
        <v>100</v>
      </c>
    </row>
    <row r="99" spans="1:7" ht="20.25" customHeight="1">
      <c r="A99" s="50" t="s">
        <v>74</v>
      </c>
      <c r="B99" s="53"/>
      <c r="C99" s="55">
        <v>320</v>
      </c>
      <c r="D99" s="51">
        <f>'[2]Лист1'!$E$132</f>
        <v>24</v>
      </c>
      <c r="E99" s="32">
        <f>'[1]по ППП, БП, ФКР'!$G$138</f>
        <v>24</v>
      </c>
      <c r="F99" s="23">
        <f>E99-D99</f>
        <v>0</v>
      </c>
      <c r="G99" s="23">
        <f>E99/D99*100</f>
        <v>100</v>
      </c>
    </row>
    <row r="100" spans="1:7" ht="45.75" customHeight="1">
      <c r="A100" s="59" t="s">
        <v>75</v>
      </c>
      <c r="B100" s="56">
        <v>9700521</v>
      </c>
      <c r="C100" s="55"/>
      <c r="D100" s="51">
        <f aca="true" t="shared" si="22" ref="D100:G101">D101</f>
        <v>64.398</v>
      </c>
      <c r="E100" s="32">
        <f t="shared" si="22"/>
        <v>51.75765</v>
      </c>
      <c r="F100" s="23">
        <f t="shared" si="22"/>
        <v>-12.640349999999998</v>
      </c>
      <c r="G100" s="23">
        <f t="shared" si="22"/>
        <v>80.37151774899843</v>
      </c>
    </row>
    <row r="101" spans="1:7" ht="24.75" customHeight="1">
      <c r="A101" s="59" t="s">
        <v>42</v>
      </c>
      <c r="B101" s="60"/>
      <c r="C101" s="55">
        <v>500</v>
      </c>
      <c r="D101" s="51">
        <f t="shared" si="22"/>
        <v>64.398</v>
      </c>
      <c r="E101" s="32">
        <f t="shared" si="22"/>
        <v>51.75765</v>
      </c>
      <c r="F101" s="23">
        <f t="shared" si="22"/>
        <v>-12.640349999999998</v>
      </c>
      <c r="G101" s="23">
        <f t="shared" si="22"/>
        <v>80.37151774899843</v>
      </c>
    </row>
    <row r="102" spans="1:7" ht="28.5" customHeight="1">
      <c r="A102" s="59" t="s">
        <v>43</v>
      </c>
      <c r="B102" s="60"/>
      <c r="C102" s="55">
        <v>540</v>
      </c>
      <c r="D102" s="51">
        <f>'[2]Лист1'!$E$138</f>
        <v>64.398</v>
      </c>
      <c r="E102" s="32">
        <f>'[1]по ППП, БП, ФКР'!$G$141</f>
        <v>51.75765</v>
      </c>
      <c r="F102" s="39">
        <f>E102-D102</f>
        <v>-12.640349999999998</v>
      </c>
      <c r="G102" s="39">
        <f>E102/D102*100</f>
        <v>80.37151774899843</v>
      </c>
    </row>
    <row r="103" spans="1:7" ht="17.25" customHeight="1">
      <c r="A103" s="14" t="s">
        <v>48</v>
      </c>
      <c r="B103" s="15"/>
      <c r="C103" s="20"/>
      <c r="D103" s="21">
        <f>D40+D25</f>
        <v>54780.43646</v>
      </c>
      <c r="E103" s="21">
        <f>E40+E25</f>
        <v>46079.65208</v>
      </c>
      <c r="F103" s="25">
        <f>E103-D103</f>
        <v>-8700.784379999997</v>
      </c>
      <c r="G103" s="25">
        <f>E103/D103*100</f>
        <v>84.11698602227602</v>
      </c>
    </row>
    <row r="104" spans="1:7" ht="17.25" customHeight="1">
      <c r="A104" s="13" t="s">
        <v>49</v>
      </c>
      <c r="B104" s="15"/>
      <c r="C104" s="15"/>
      <c r="D104" s="18">
        <f>D103+D24+0.1</f>
        <v>56968.558229999995</v>
      </c>
      <c r="E104" s="21">
        <f>E103+E24</f>
        <v>48252.92505</v>
      </c>
      <c r="F104" s="25">
        <f>E104-D104</f>
        <v>-8715.633179999997</v>
      </c>
      <c r="G104" s="25">
        <f>E104/D104*100</f>
        <v>84.70097637926479</v>
      </c>
    </row>
    <row r="105" spans="2:7" ht="12.75">
      <c r="B105" s="22"/>
      <c r="C105" s="22"/>
      <c r="D105" s="22"/>
      <c r="E105" s="22"/>
      <c r="F105" s="22"/>
      <c r="G105" s="22"/>
    </row>
    <row r="106" spans="2:7" ht="12.75">
      <c r="B106" s="22"/>
      <c r="C106" s="22"/>
      <c r="D106" s="22"/>
      <c r="E106" s="22"/>
      <c r="F106" s="22"/>
      <c r="G106" s="22"/>
    </row>
  </sheetData>
  <sheetProtection/>
  <mergeCells count="17">
    <mergeCell ref="A11:G11"/>
    <mergeCell ref="G13:G15"/>
    <mergeCell ref="A13:A15"/>
    <mergeCell ref="B13:B15"/>
    <mergeCell ref="F13:F15"/>
    <mergeCell ref="C13:C15"/>
    <mergeCell ref="D13:D15"/>
    <mergeCell ref="E13:E15"/>
    <mergeCell ref="F12:G12"/>
    <mergeCell ref="A10:G10"/>
    <mergeCell ref="A3:G3"/>
    <mergeCell ref="A8:G8"/>
    <mergeCell ref="A9:G9"/>
    <mergeCell ref="A4:G4"/>
    <mergeCell ref="A5:G5"/>
    <mergeCell ref="A6:G6"/>
    <mergeCell ref="A7:G7"/>
  </mergeCells>
  <printOptions horizontalCentered="1"/>
  <pageMargins left="0.984251968503937" right="0.984251968503937" top="0.5905511811023623" bottom="0.98425196850393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2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The Seventh Continent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Надежда</cp:lastModifiedBy>
  <cp:lastPrinted>2015-02-20T08:27:03Z</cp:lastPrinted>
  <dcterms:created xsi:type="dcterms:W3CDTF">2008-02-21T06:20:01Z</dcterms:created>
  <dcterms:modified xsi:type="dcterms:W3CDTF">2015-04-28T11:38:42Z</dcterms:modified>
  <cp:category/>
  <cp:version/>
  <cp:contentType/>
  <cp:contentStatus/>
</cp:coreProperties>
</file>