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10116" activeTab="0"/>
  </bookViews>
  <sheets>
    <sheet name="по ППП, БП, ФКР" sheetId="1" r:id="rId1"/>
  </sheets>
  <externalReferences>
    <externalReference r:id="rId4"/>
  </externalReferences>
  <definedNames>
    <definedName name="_xlnm.Print_Titles" localSheetId="0">'по ППП, БП, ФКР'!$15:$17</definedName>
    <definedName name="_xlnm.Print_Area" localSheetId="0">'по ППП, БП, ФКР'!$A$1:$I$145</definedName>
  </definedNames>
  <calcPr fullCalcOnLoad="1"/>
</workbook>
</file>

<file path=xl/sharedStrings.xml><?xml version="1.0" encoding="utf-8"?>
<sst xmlns="http://schemas.openxmlformats.org/spreadsheetml/2006/main" count="378" uniqueCount="149">
  <si>
    <t>Наименование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</si>
  <si>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</si>
  <si>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</si>
  <si>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</si>
  <si>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</si>
  <si>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</si>
  <si>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</si>
  <si>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</si>
  <si>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</si>
  <si>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</si>
  <si>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</si>
  <si>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</si>
  <si>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</si>
  <si>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</si>
  <si>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</si>
  <si>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</si>
  <si>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</si>
  <si>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0400</t>
  </si>
  <si>
    <t>0500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</si>
  <si>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</si>
  <si>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</si>
  <si>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</si>
  <si>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</si>
  <si>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Иные межбюджетные трансферты</t>
  </si>
  <si>
    <t>0409</t>
  </si>
  <si>
    <t>Расходы на капитальный ремонт, ремонт и содержание автомобильных дорог местного значения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</si>
  <si>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</si>
  <si>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0700</t>
  </si>
  <si>
    <t>Молодежная политика и оздоровление детей</t>
  </si>
  <si>
    <t>0707</t>
  </si>
  <si>
    <t>Проведение мероприятий для детей и молодежи</t>
  </si>
  <si>
    <t>Код</t>
  </si>
  <si>
    <t>Рз, ПР</t>
  </si>
  <si>
    <t>ЦСР</t>
  </si>
  <si>
    <t>ВР</t>
  </si>
  <si>
    <t>к Решению Совета депутатов</t>
  </si>
  <si>
    <t>(тыс.рублей)</t>
  </si>
  <si>
    <t>Итого</t>
  </si>
  <si>
    <t>Дорожное хозяйство (дорожные фонды)</t>
  </si>
  <si>
    <t>Прочие межбюджетные трансферты общего характера</t>
  </si>
  <si>
    <t>0111</t>
  </si>
  <si>
    <t>1400</t>
  </si>
  <si>
    <t>1403</t>
  </si>
  <si>
    <t>1000</t>
  </si>
  <si>
    <t>Пенсионное обеспечение</t>
  </si>
  <si>
    <t>1001</t>
  </si>
  <si>
    <t>Пенсии</t>
  </si>
  <si>
    <t>0800</t>
  </si>
  <si>
    <t>0801</t>
  </si>
  <si>
    <t>870</t>
  </si>
  <si>
    <t>Резервные средства</t>
  </si>
  <si>
    <t>Создание, содержание и организация деятельности аварийно-спасательных формирований на территории поселения</t>
  </si>
  <si>
    <t>Культура</t>
  </si>
  <si>
    <t>540</t>
  </si>
  <si>
    <t>Озеленение</t>
  </si>
  <si>
    <t xml:space="preserve">    от ____________     №_____                                         </t>
  </si>
  <si>
    <t>Приложение №4</t>
  </si>
  <si>
    <t>Отклонение</t>
  </si>
  <si>
    <t>% выполнения плана</t>
  </si>
  <si>
    <t xml:space="preserve">"Об исполнении бюджета городского </t>
  </si>
  <si>
    <t>План 2014 года</t>
  </si>
  <si>
    <t>Факт 2014 года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</si>
  <si>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</si>
  <si>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</si>
  <si>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управления</t>
  </si>
  <si>
    <t>9300000</t>
  </si>
  <si>
    <t>Депутаты представительного органа муниципального образования</t>
  </si>
  <si>
    <t>9300300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</si>
  <si>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</si>
  <si>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</si>
  <si>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</si>
  <si>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</si>
  <si>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9300200</t>
  </si>
  <si>
    <t>9300400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</si>
  <si>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</si>
  <si>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</si>
  <si>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</si>
  <si>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</si>
  <si>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</si>
  <si>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</si>
  <si>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</si>
  <si>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</si>
  <si>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проведения выборов и референдумов</t>
  </si>
  <si>
    <t>0107</t>
  </si>
  <si>
    <t>Непрограммные расходы бюджета</t>
  </si>
  <si>
    <t>9700000</t>
  </si>
  <si>
    <t>Проведение выборов в представительные органы муниципального образования</t>
  </si>
  <si>
    <t>9700002</t>
  </si>
  <si>
    <t>9705118</t>
  </si>
  <si>
    <t>9700302</t>
  </si>
  <si>
    <t>9700106</t>
  </si>
  <si>
    <t>Жилищное хозяйство</t>
  </si>
  <si>
    <t>0501</t>
  </si>
  <si>
    <t>Мероприятия в области жилищного хозяйства</t>
  </si>
  <si>
    <t>9700351</t>
  </si>
  <si>
    <t>Взносы Фонду капитального ремонта общего имукщества многоквартирных домов</t>
  </si>
  <si>
    <t>9709601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</si>
  <si>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</si>
  <si>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</si>
  <si>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некомерческим организациям( за исключением государственных (муниципальных) учреждений</t>
  </si>
  <si>
    <t>630</t>
  </si>
  <si>
    <t>9700601</t>
  </si>
  <si>
    <t>9700602</t>
  </si>
  <si>
    <t>9700603</t>
  </si>
  <si>
    <t>9700605</t>
  </si>
  <si>
    <t>9700435</t>
  </si>
  <si>
    <t>Субсидии бюджетным учреждениям</t>
  </si>
  <si>
    <t>610</t>
  </si>
  <si>
    <t>Обеспечение деятельности подведомственных учреждений культуры</t>
  </si>
  <si>
    <t>9700491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</si>
  <si>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</si>
  <si>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</si>
  <si>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</si>
  <si>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Межбюджетные трансферты бюджетам муниципальных районов из бюджетов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</si>
  <si>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9700521</t>
  </si>
  <si>
    <t>Межбюджетные трансферты</t>
  </si>
  <si>
    <t>городского поселения Ильинский</t>
  </si>
  <si>
    <t>поселения Ильинский за 2014год"</t>
  </si>
  <si>
    <t>Исполнение бюджета городского поселения Ильинский  по ведомственной структуре расходов за 2014год</t>
  </si>
  <si>
    <t>Совет Депутатов  городского поселения Ильинский</t>
  </si>
  <si>
    <t>Другие общегосударственные вопросы</t>
  </si>
  <si>
    <t>Проведение судебной экспертизы</t>
  </si>
  <si>
    <t>0113</t>
  </si>
  <si>
    <t>Администрация городского поселения Ильинский</t>
  </si>
  <si>
    <t>Образование</t>
  </si>
  <si>
    <t xml:space="preserve">Культура и кинематография </t>
  </si>
  <si>
    <t>Жилищно-коммунальное хозяйство</t>
  </si>
  <si>
    <t>Национальная экономика</t>
  </si>
  <si>
    <t>Национальная безлпасность и правоохранительная деятельность</t>
  </si>
  <si>
    <t>Национальная оборона</t>
  </si>
  <si>
    <t>Общегосударственные вопросы</t>
  </si>
  <si>
    <t>Участие в предупреждении и ликвидации последствий чрезвычайных ситуаций</t>
  </si>
  <si>
    <t>Муниципальная программа "Ремонт автомобильных дорог общего пользования местного значения находящихся на территории городского поселения Ильинский Раменского муниципальногорайона Московской обласит на 2014-2018гг."</t>
  </si>
  <si>
    <t>Расходы на ремонт и содержание автомодильных дорог местного значения</t>
  </si>
  <si>
    <t>9700204</t>
  </si>
  <si>
    <t xml:space="preserve"> (Дорожные фонды) Расходы на капитальный ремонт, ремонт и содержание автомобильных дорог местного значения</t>
  </si>
  <si>
    <t>Коммунальное хозяйство</t>
  </si>
  <si>
    <t>Поддержка коммунального хозяйства в организации в границах поселения электро-, тепло-, газо- и водоснабжения населения, водоотведение, снабжение населения</t>
  </si>
  <si>
    <t>0502</t>
  </si>
  <si>
    <t>Субсидии на реализацию мероприятий по установке энергоэффективного светового оборудования для внутридомового уличного и дворового освещения</t>
  </si>
  <si>
    <t>9705013</t>
  </si>
  <si>
    <t>Долгосрочная целевая программа "На повышение заработной платы работников в сфере культуры городского поселения Ильинский Раменского муниципального района Московской области на 2013-2015гг."</t>
  </si>
  <si>
    <t>Расходы на обеспечение деятельности муниципальных учреждений</t>
  </si>
  <si>
    <t>0100000</t>
  </si>
  <si>
    <t>0106044</t>
  </si>
  <si>
    <t>Социальная политика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</si>
  <si>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</si>
  <si>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r>
      <t>.</t>
    </r>
    <r>
      <rPr>
        <sz val="10"/>
        <color indexed="8"/>
        <rFont val="Times New Roman"/>
        <family val="1"/>
      </rPr>
      <t>0200000</t>
    </r>
  </si>
  <si>
    <r>
      <t>.</t>
    </r>
    <r>
      <rPr>
        <sz val="10"/>
        <color indexed="8"/>
        <rFont val="Times New Roman"/>
        <family val="1"/>
      </rPr>
      <t>0200027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</si>
</sst>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9" fontId="2" fillId="21" borderId="0">
      <alignment horizontal="left" vertical="top" wrapText="1"/>
      <protection hidden="1" locked="0"/>
    </xf>
    <xf numFmtId="0" fontId="2" fillId="21" borderId="0">
      <alignment horizontal="left" vertical="top" wrapText="1"/>
      <protection hidden="1" locked="0"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2" borderId="7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0" fillId="0" borderId="0" applyProtection="0">
      <alignment/>
    </xf>
    <xf numFmtId="0" fontId="2" fillId="0" borderId="0" applyProtection="0">
      <alignment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1" borderId="9">
      <alignment horizontal="left" vertical="top" wrapText="1"/>
      <protection hidden="1" locked="0"/>
    </xf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49" fontId="2" fillId="21" borderId="11">
      <alignment horizontal="center" vertical="center" wrapText="1"/>
      <protection hidden="1" locked="0"/>
    </xf>
    <xf numFmtId="0" fontId="2" fillId="21" borderId="0">
      <alignment horizontal="left" wrapText="1"/>
      <protection hidden="1" locked="0"/>
    </xf>
    <xf numFmtId="0" fontId="3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1" borderId="0" xfId="0" applyNumberFormat="1" applyFont="1" applyFill="1" applyBorder="1" applyAlignment="1" applyProtection="1">
      <alignment horizontal="left" wrapText="1"/>
      <protection hidden="1" locked="0"/>
    </xf>
    <xf numFmtId="49" fontId="4" fillId="21" borderId="0" xfId="0" applyNumberFormat="1" applyFont="1" applyFill="1" applyBorder="1" applyAlignment="1" applyProtection="1">
      <alignment horizontal="right" vertical="top" wrapText="1"/>
      <protection hidden="1" locked="0"/>
    </xf>
    <xf numFmtId="49" fontId="5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/>
    </xf>
    <xf numFmtId="0" fontId="10" fillId="21" borderId="12" xfId="0" applyNumberFormat="1" applyFont="1" applyFill="1" applyBorder="1" applyAlignment="1" applyProtection="1">
      <alignment horizontal="left" wrapText="1"/>
      <protection hidden="1" locked="0"/>
    </xf>
    <xf numFmtId="0" fontId="4" fillId="0" borderId="12" xfId="53" applyNumberFormat="1" applyFont="1" applyFill="1" applyBorder="1" applyAlignment="1" applyProtection="1">
      <alignment horizontal="left" wrapText="1"/>
      <protection hidden="1" locked="0"/>
    </xf>
    <xf numFmtId="0" fontId="14" fillId="0" borderId="13" xfId="0" applyFont="1" applyBorder="1" applyAlignment="1">
      <alignment wrapText="1"/>
    </xf>
    <xf numFmtId="0" fontId="4" fillId="21" borderId="12" xfId="0" applyNumberFormat="1" applyFont="1" applyFill="1" applyBorder="1" applyAlignment="1" applyProtection="1">
      <alignment horizontal="left" wrapText="1"/>
      <protection hidden="1" locked="0"/>
    </xf>
    <xf numFmtId="0" fontId="14" fillId="0" borderId="14" xfId="0" applyFont="1" applyBorder="1" applyAlignment="1">
      <alignment wrapText="1"/>
    </xf>
    <xf numFmtId="0" fontId="4" fillId="0" borderId="12" xfId="53" applyNumberFormat="1" applyFont="1" applyFill="1" applyBorder="1" applyAlignment="1" applyProtection="1">
      <alignment horizontal="center" wrapText="1"/>
      <protection hidden="1" locked="0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14" fillId="0" borderId="15" xfId="0" applyFont="1" applyBorder="1" applyAlignment="1">
      <alignment wrapText="1"/>
    </xf>
    <xf numFmtId="164" fontId="4" fillId="0" borderId="18" xfId="53" applyNumberFormat="1" applyFont="1" applyFill="1" applyBorder="1" applyAlignment="1" applyProtection="1">
      <alignment horizontal="right" wrapText="1"/>
      <protection hidden="1" locked="0"/>
    </xf>
    <xf numFmtId="164" fontId="4" fillId="0" borderId="18" xfId="53" applyNumberFormat="1" applyFont="1" applyFill="1" applyBorder="1" applyAlignment="1" applyProtection="1">
      <alignment wrapText="1"/>
      <protection hidden="1" locked="0"/>
    </xf>
    <xf numFmtId="164" fontId="11" fillId="0" borderId="12" xfId="53" applyNumberFormat="1" applyFont="1" applyFill="1" applyBorder="1" applyAlignment="1" applyProtection="1">
      <alignment horizontal="center" wrapText="1"/>
      <protection hidden="1" locked="0"/>
    </xf>
    <xf numFmtId="164" fontId="13" fillId="0" borderId="12" xfId="53" applyNumberFormat="1" applyFont="1" applyFill="1" applyBorder="1" applyAlignment="1" applyProtection="1">
      <alignment horizontal="center" wrapText="1"/>
      <protection hidden="1" locked="0"/>
    </xf>
    <xf numFmtId="164" fontId="4" fillId="0" borderId="18" xfId="52" applyNumberFormat="1" applyFont="1" applyFill="1" applyBorder="1" applyAlignment="1" applyProtection="1">
      <alignment horizontal="right" wrapText="1"/>
      <protection hidden="1" locked="0"/>
    </xf>
    <xf numFmtId="164" fontId="4" fillId="0" borderId="12" xfId="53" applyNumberFormat="1" applyFont="1" applyFill="1" applyBorder="1" applyAlignment="1" applyProtection="1">
      <alignment horizontal="center" wrapText="1"/>
      <protection hidden="1" locked="0"/>
    </xf>
    <xf numFmtId="164" fontId="11" fillId="0" borderId="18" xfId="53" applyNumberFormat="1" applyFont="1" applyFill="1" applyBorder="1" applyAlignment="1" applyProtection="1">
      <alignment horizontal="right" wrapText="1"/>
      <protection hidden="1" locked="0"/>
    </xf>
    <xf numFmtId="164" fontId="11" fillId="0" borderId="18" xfId="53" applyNumberFormat="1" applyFont="1" applyFill="1" applyBorder="1" applyAlignment="1" applyProtection="1">
      <alignment horizontal="center" wrapText="1"/>
      <protection hidden="1" locked="0"/>
    </xf>
    <xf numFmtId="164" fontId="4" fillId="0" borderId="18" xfId="53" applyNumberFormat="1" applyFont="1" applyFill="1" applyBorder="1" applyAlignment="1" applyProtection="1">
      <alignment horizontal="center" wrapText="1"/>
      <protection hidden="1" locked="0"/>
    </xf>
    <xf numFmtId="164" fontId="4" fillId="0" borderId="18" xfId="52" applyNumberFormat="1" applyFont="1" applyFill="1" applyBorder="1" applyAlignment="1" applyProtection="1">
      <alignment horizontal="center" wrapText="1"/>
      <protection hidden="1" locked="0"/>
    </xf>
    <xf numFmtId="164" fontId="12" fillId="0" borderId="12" xfId="53" applyNumberFormat="1" applyFont="1" applyFill="1" applyBorder="1" applyAlignment="1" applyProtection="1">
      <alignment horizontal="center" wrapText="1"/>
      <protection hidden="1" locked="0"/>
    </xf>
    <xf numFmtId="164" fontId="11" fillId="0" borderId="12" xfId="0" applyNumberFormat="1" applyFont="1" applyFill="1" applyBorder="1" applyAlignment="1" applyProtection="1">
      <alignment horizontal="center" wrapText="1"/>
      <protection hidden="1" locked="0"/>
    </xf>
    <xf numFmtId="164" fontId="3" fillId="0" borderId="18" xfId="52" applyNumberFormat="1" applyFont="1" applyFill="1" applyBorder="1" applyAlignment="1" applyProtection="1">
      <alignment horizontal="center" wrapText="1"/>
      <protection hidden="1" locked="0"/>
    </xf>
    <xf numFmtId="49" fontId="4" fillId="0" borderId="12" xfId="53" applyNumberFormat="1" applyFont="1" applyFill="1" applyBorder="1" applyAlignment="1" applyProtection="1">
      <alignment horizontal="center" wrapText="1"/>
      <protection hidden="1" locked="0"/>
    </xf>
    <xf numFmtId="164" fontId="4" fillId="0" borderId="12" xfId="0" applyNumberFormat="1" applyFont="1" applyFill="1" applyBorder="1" applyAlignment="1" applyProtection="1">
      <alignment horizontal="center" wrapText="1"/>
      <protection hidden="1" locked="0"/>
    </xf>
    <xf numFmtId="164" fontId="3" fillId="0" borderId="12" xfId="0" applyNumberFormat="1" applyFont="1" applyFill="1" applyBorder="1" applyAlignment="1" applyProtection="1">
      <alignment horizontal="center" wrapText="1"/>
      <protection hidden="1" locked="0"/>
    </xf>
    <xf numFmtId="164" fontId="3" fillId="0" borderId="12" xfId="53" applyNumberFormat="1" applyFont="1" applyFill="1" applyBorder="1" applyAlignment="1" applyProtection="1">
      <alignment horizontal="center" wrapText="1"/>
      <protection hidden="1" locked="0"/>
    </xf>
    <xf numFmtId="0" fontId="4" fillId="0" borderId="0" xfId="0" applyFont="1" applyAlignment="1">
      <alignment/>
    </xf>
    <xf numFmtId="164" fontId="11" fillId="0" borderId="18" xfId="52" applyNumberFormat="1" applyFont="1" applyFill="1" applyBorder="1" applyAlignment="1" applyProtection="1">
      <alignment horizontal="center" wrapText="1"/>
      <protection hidden="1" locked="0"/>
    </xf>
    <xf numFmtId="164" fontId="11" fillId="0" borderId="19" xfId="53" applyNumberFormat="1" applyFont="1" applyFill="1" applyBorder="1" applyAlignment="1" applyProtection="1">
      <alignment horizontal="center" wrapText="1"/>
      <protection hidden="1" locked="0"/>
    </xf>
    <xf numFmtId="164" fontId="12" fillId="0" borderId="20" xfId="52" applyNumberFormat="1" applyFont="1" applyFill="1" applyBorder="1" applyAlignment="1" applyProtection="1">
      <alignment horizontal="center" wrapText="1"/>
      <protection hidden="1" locked="0"/>
    </xf>
    <xf numFmtId="164" fontId="10" fillId="21" borderId="12" xfId="0" applyNumberFormat="1" applyFont="1" applyFill="1" applyBorder="1" applyAlignment="1" applyProtection="1">
      <alignment horizontal="center" wrapText="1"/>
      <protection hidden="1" locked="0"/>
    </xf>
    <xf numFmtId="49" fontId="3" fillId="21" borderId="18" xfId="0" applyNumberFormat="1" applyFont="1" applyFill="1" applyBorder="1" applyAlignment="1" applyProtection="1">
      <alignment horizontal="center" wrapText="1"/>
      <protection hidden="1" locked="0"/>
    </xf>
    <xf numFmtId="49" fontId="10" fillId="21" borderId="21" xfId="0" applyNumberFormat="1" applyFont="1" applyFill="1" applyBorder="1" applyAlignment="1" applyProtection="1">
      <alignment horizontal="left" wrapText="1"/>
      <protection hidden="1" locked="0"/>
    </xf>
    <xf numFmtId="0" fontId="3" fillId="21" borderId="12" xfId="0" applyNumberFormat="1" applyFont="1" applyFill="1" applyBorder="1" applyAlignment="1" applyProtection="1">
      <alignment horizontal="left" wrapText="1"/>
      <protection hidden="1" locked="0"/>
    </xf>
    <xf numFmtId="49" fontId="4" fillId="0" borderId="21" xfId="53" applyNumberFormat="1" applyFont="1" applyFill="1" applyBorder="1" applyAlignment="1" applyProtection="1">
      <alignment horizontal="left" wrapText="1"/>
      <protection hidden="1" locked="0"/>
    </xf>
    <xf numFmtId="49" fontId="4" fillId="0" borderId="12" xfId="53" applyNumberFormat="1" applyFont="1" applyFill="1" applyBorder="1" applyAlignment="1" applyProtection="1">
      <alignment horizontal="left" wrapText="1"/>
      <protection hidden="1" locked="0"/>
    </xf>
    <xf numFmtId="49" fontId="4" fillId="21" borderId="12" xfId="0" applyNumberFormat="1" applyFont="1" applyFill="1" applyBorder="1" applyAlignment="1" applyProtection="1">
      <alignment horizontal="left" wrapText="1"/>
      <protection hidden="1" locked="0"/>
    </xf>
    <xf numFmtId="49" fontId="4" fillId="0" borderId="21" xfId="0" applyNumberFormat="1" applyFont="1" applyFill="1" applyBorder="1" applyAlignment="1" applyProtection="1">
      <alignment horizontal="left" wrapText="1"/>
      <protection hidden="1" locked="0"/>
    </xf>
    <xf numFmtId="49" fontId="4" fillId="0" borderId="22" xfId="0" applyNumberFormat="1" applyFont="1" applyFill="1" applyBorder="1" applyAlignment="1" applyProtection="1">
      <alignment horizontal="left" wrapText="1"/>
      <protection hidden="1" locked="0"/>
    </xf>
    <xf numFmtId="49" fontId="4" fillId="0" borderId="14" xfId="0" applyNumberFormat="1" applyFont="1" applyFill="1" applyBorder="1" applyAlignment="1" applyProtection="1">
      <alignment horizontal="left" wrapText="1"/>
      <protection hidden="1" locked="0"/>
    </xf>
    <xf numFmtId="49" fontId="4" fillId="0" borderId="17" xfId="53" applyNumberFormat="1" applyFont="1" applyFill="1" applyBorder="1" applyAlignment="1" applyProtection="1">
      <alignment horizontal="left" wrapText="1"/>
      <protection hidden="1" locked="0"/>
    </xf>
    <xf numFmtId="49" fontId="11" fillId="0" borderId="21" xfId="0" applyNumberFormat="1" applyFont="1" applyFill="1" applyBorder="1" applyAlignment="1" applyProtection="1">
      <alignment horizontal="left" wrapText="1"/>
      <protection hidden="1" locked="0"/>
    </xf>
    <xf numFmtId="0" fontId="11" fillId="0" borderId="13" xfId="0" applyFont="1" applyFill="1" applyBorder="1" applyAlignment="1">
      <alignment/>
    </xf>
    <xf numFmtId="0" fontId="14" fillId="0" borderId="18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4" fillId="0" borderId="18" xfId="53" applyNumberFormat="1" applyFont="1" applyFill="1" applyBorder="1" applyAlignment="1" applyProtection="1">
      <alignment horizontal="left" wrapText="1"/>
      <protection hidden="1" locked="0"/>
    </xf>
    <xf numFmtId="49" fontId="4" fillId="0" borderId="18" xfId="52" applyNumberFormat="1" applyFont="1" applyFill="1" applyBorder="1" applyAlignment="1" applyProtection="1">
      <alignment horizontal="left" wrapText="1"/>
      <protection hidden="1" locked="0"/>
    </xf>
    <xf numFmtId="164" fontId="4" fillId="0" borderId="11" xfId="53" applyNumberFormat="1" applyFont="1" applyFill="1" applyBorder="1" applyAlignment="1" applyProtection="1">
      <alignment horizontal="center" wrapText="1"/>
      <protection hidden="1" locked="0"/>
    </xf>
    <xf numFmtId="164" fontId="12" fillId="0" borderId="20" xfId="53" applyNumberFormat="1" applyFont="1" applyFill="1" applyBorder="1" applyAlignment="1" applyProtection="1">
      <alignment horizontal="center" wrapText="1"/>
      <protection hidden="1" locked="0"/>
    </xf>
    <xf numFmtId="49" fontId="3" fillId="0" borderId="21" xfId="53" applyNumberFormat="1" applyFont="1" applyFill="1" applyBorder="1" applyAlignment="1" applyProtection="1">
      <alignment horizontal="left" wrapText="1"/>
      <protection hidden="1" locked="0"/>
    </xf>
    <xf numFmtId="49" fontId="3" fillId="0" borderId="12" xfId="53" applyNumberFormat="1" applyFont="1" applyFill="1" applyBorder="1" applyAlignment="1" applyProtection="1">
      <alignment horizontal="left" wrapText="1"/>
      <protection hidden="1" locked="0"/>
    </xf>
    <xf numFmtId="0" fontId="3" fillId="0" borderId="12" xfId="53" applyNumberFormat="1" applyFont="1" applyFill="1" applyBorder="1" applyAlignment="1" applyProtection="1">
      <alignment horizontal="left" wrapText="1"/>
      <protection hidden="1" locked="0"/>
    </xf>
    <xf numFmtId="4" fontId="3" fillId="0" borderId="12" xfId="53" applyNumberFormat="1" applyFont="1" applyFill="1" applyBorder="1" applyAlignment="1" applyProtection="1">
      <alignment horizontal="center" wrapText="1"/>
      <protection hidden="1" locked="0"/>
    </xf>
    <xf numFmtId="49" fontId="3" fillId="0" borderId="17" xfId="53" applyNumberFormat="1" applyFont="1" applyFill="1" applyBorder="1" applyAlignment="1" applyProtection="1">
      <alignment horizontal="left" wrapText="1"/>
      <protection hidden="1" locked="0"/>
    </xf>
    <xf numFmtId="49" fontId="4" fillId="0" borderId="22" xfId="0" applyNumberFormat="1" applyFont="1" applyFill="1" applyBorder="1" applyAlignment="1" applyProtection="1">
      <alignment horizontal="left" wrapText="1"/>
      <protection hidden="1" locked="0"/>
    </xf>
    <xf numFmtId="0" fontId="4" fillId="0" borderId="12" xfId="53" applyNumberFormat="1" applyFont="1" applyFill="1" applyBorder="1" applyAlignment="1" applyProtection="1">
      <alignment horizontal="left" wrapText="1"/>
      <protection hidden="1" locked="0"/>
    </xf>
    <xf numFmtId="49" fontId="4" fillId="0" borderId="22" xfId="53" applyNumberFormat="1" applyFont="1" applyFill="1" applyBorder="1" applyAlignment="1" applyProtection="1">
      <alignment horizontal="left" wrapText="1"/>
      <protection hidden="1" locked="0"/>
    </xf>
    <xf numFmtId="49" fontId="4" fillId="0" borderId="18" xfId="53" applyNumberFormat="1" applyFont="1" applyFill="1" applyBorder="1" applyAlignment="1" applyProtection="1">
      <alignment horizontal="left" wrapText="1"/>
      <protection hidden="1" locked="0"/>
    </xf>
    <xf numFmtId="0" fontId="4" fillId="0" borderId="12" xfId="53" applyNumberFormat="1" applyFont="1" applyFill="1" applyBorder="1" applyAlignment="1" applyProtection="1">
      <alignment horizontal="center" wrapText="1"/>
      <protection hidden="1" locked="0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49" fontId="4" fillId="0" borderId="24" xfId="0" applyNumberFormat="1" applyFont="1" applyFill="1" applyBorder="1" applyAlignment="1" applyProtection="1">
      <alignment horizontal="left" wrapText="1"/>
      <protection hidden="1" locked="0"/>
    </xf>
    <xf numFmtId="49" fontId="4" fillId="0" borderId="25" xfId="53" applyNumberFormat="1" applyFont="1" applyFill="1" applyBorder="1" applyAlignment="1" applyProtection="1">
      <alignment horizontal="left" wrapText="1"/>
      <protection hidden="1" locked="0"/>
    </xf>
    <xf numFmtId="49" fontId="4" fillId="0" borderId="12" xfId="53" applyNumberFormat="1" applyFont="1" applyFill="1" applyBorder="1" applyAlignment="1" applyProtection="1">
      <alignment horizontal="center" wrapText="1"/>
      <protection hidden="1" locked="0"/>
    </xf>
    <xf numFmtId="49" fontId="4" fillId="0" borderId="21" xfId="0" applyNumberFormat="1" applyFont="1" applyFill="1" applyBorder="1" applyAlignment="1" applyProtection="1">
      <alignment horizontal="left" wrapText="1"/>
      <protection hidden="1" locked="0"/>
    </xf>
    <xf numFmtId="49" fontId="4" fillId="0" borderId="12" xfId="53" applyNumberFormat="1" applyFont="1" applyFill="1" applyBorder="1" applyAlignment="1" applyProtection="1">
      <alignment horizontal="left" wrapText="1"/>
      <protection hidden="1" locked="0"/>
    </xf>
    <xf numFmtId="49" fontId="11" fillId="0" borderId="12" xfId="53" applyNumberFormat="1" applyFont="1" applyFill="1" applyBorder="1" applyAlignment="1" applyProtection="1">
      <alignment horizontal="left" wrapText="1"/>
      <protection hidden="1" locked="0"/>
    </xf>
    <xf numFmtId="49" fontId="4" fillId="0" borderId="19" xfId="53" applyNumberFormat="1" applyFont="1" applyFill="1" applyBorder="1" applyAlignment="1" applyProtection="1">
      <alignment horizontal="left" wrapText="1"/>
      <protection hidden="1" locked="0"/>
    </xf>
    <xf numFmtId="49" fontId="11" fillId="0" borderId="19" xfId="53" applyNumberFormat="1" applyFont="1" applyFill="1" applyBorder="1" applyAlignment="1" applyProtection="1">
      <alignment horizontal="left" wrapText="1"/>
      <protection hidden="1" locked="0"/>
    </xf>
    <xf numFmtId="0" fontId="4" fillId="0" borderId="19" xfId="53" applyNumberFormat="1" applyFont="1" applyFill="1" applyBorder="1" applyAlignment="1" applyProtection="1">
      <alignment horizontal="left" wrapText="1"/>
      <protection hidden="1" locked="0"/>
    </xf>
    <xf numFmtId="0" fontId="14" fillId="0" borderId="15" xfId="0" applyNumberFormat="1" applyFont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14" fillId="0" borderId="26" xfId="0" applyNumberFormat="1" applyFont="1" applyBorder="1" applyAlignment="1">
      <alignment wrapText="1"/>
    </xf>
    <xf numFmtId="0" fontId="14" fillId="0" borderId="9" xfId="0" applyNumberFormat="1" applyFont="1" applyBorder="1" applyAlignment="1">
      <alignment wrapText="1"/>
    </xf>
    <xf numFmtId="4" fontId="10" fillId="0" borderId="12" xfId="53" applyNumberFormat="1" applyFont="1" applyFill="1" applyBorder="1" applyAlignment="1" applyProtection="1">
      <alignment horizontal="right" wrapText="1"/>
      <protection hidden="1" locked="0"/>
    </xf>
    <xf numFmtId="164" fontId="4" fillId="0" borderId="18" xfId="52" applyNumberFormat="1" applyFont="1" applyBorder="1" applyAlignment="1">
      <alignment horizontal="center" wrapText="1"/>
    </xf>
    <xf numFmtId="0" fontId="31" fillId="0" borderId="12" xfId="53" applyNumberFormat="1" applyFont="1" applyFill="1" applyBorder="1" applyAlignment="1" applyProtection="1">
      <alignment horizontal="left" wrapText="1"/>
      <protection hidden="1" locked="0"/>
    </xf>
    <xf numFmtId="49" fontId="5" fillId="0" borderId="0" xfId="0" applyNumberFormat="1" applyFont="1" applyAlignment="1">
      <alignment horizontal="right" vertical="center" wrapText="1"/>
    </xf>
    <xf numFmtId="49" fontId="8" fillId="21" borderId="11" xfId="0" applyNumberFormat="1" applyFont="1" applyFill="1" applyBorder="1" applyAlignment="1" applyProtection="1">
      <alignment horizontal="center" wrapText="1"/>
      <protection hidden="1" locked="0"/>
    </xf>
    <xf numFmtId="0" fontId="7" fillId="21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>
      <alignment horizontal="right" vertical="top" wrapText="1"/>
    </xf>
    <xf numFmtId="49" fontId="3" fillId="21" borderId="27" xfId="0" applyNumberFormat="1" applyFont="1" applyFill="1" applyBorder="1" applyAlignment="1" applyProtection="1">
      <alignment horizontal="center" wrapText="1"/>
      <protection hidden="1" locked="0"/>
    </xf>
    <xf numFmtId="49" fontId="3" fillId="21" borderId="28" xfId="0" applyNumberFormat="1" applyFont="1" applyFill="1" applyBorder="1" applyAlignment="1" applyProtection="1">
      <alignment horizontal="center" wrapText="1"/>
      <protection hidden="1" locked="0"/>
    </xf>
    <xf numFmtId="49" fontId="3" fillId="21" borderId="29" xfId="0" applyNumberFormat="1" applyFont="1" applyFill="1" applyBorder="1" applyAlignment="1" applyProtection="1">
      <alignment horizontal="center" wrapText="1"/>
      <protection hidden="1" locked="0"/>
    </xf>
    <xf numFmtId="49" fontId="3" fillId="21" borderId="18" xfId="0" applyNumberFormat="1" applyFont="1" applyFill="1" applyBorder="1" applyAlignment="1" applyProtection="1">
      <alignment horizontal="center" wrapText="1"/>
      <protection hidden="1" locked="0"/>
    </xf>
    <xf numFmtId="0" fontId="3" fillId="21" borderId="18" xfId="0" applyNumberFormat="1" applyFont="1" applyFill="1" applyBorder="1" applyAlignment="1" applyProtection="1">
      <alignment horizontal="center" wrapText="1"/>
      <protection hidden="1" locked="0"/>
    </xf>
    <xf numFmtId="49" fontId="3" fillId="21" borderId="30" xfId="0" applyNumberFormat="1" applyFont="1" applyFill="1" applyBorder="1" applyAlignment="1" applyProtection="1">
      <alignment horizontal="center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 ППП, БП, ФКР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E27">
            <v>11505.9</v>
          </cell>
          <cell r="F27">
            <v>11500.756</v>
          </cell>
        </row>
        <row r="29">
          <cell r="E29">
            <v>3958.9</v>
          </cell>
          <cell r="F29">
            <v>3814.3566499999997</v>
          </cell>
        </row>
        <row r="31">
          <cell r="E31">
            <v>201.4</v>
          </cell>
          <cell r="F31">
            <v>156.34723000000002</v>
          </cell>
        </row>
        <row r="36">
          <cell r="E36">
            <v>700</v>
          </cell>
          <cell r="F36">
            <v>700</v>
          </cell>
        </row>
        <row r="41">
          <cell r="E41">
            <v>45</v>
          </cell>
          <cell r="F41">
            <v>0</v>
          </cell>
        </row>
        <row r="46">
          <cell r="E46">
            <v>50</v>
          </cell>
          <cell r="F46">
            <v>50</v>
          </cell>
        </row>
        <row r="52">
          <cell r="E52">
            <v>349</v>
          </cell>
          <cell r="F52">
            <v>344.82953999999995</v>
          </cell>
        </row>
        <row r="54">
          <cell r="E54">
            <v>149</v>
          </cell>
          <cell r="F54">
            <v>0</v>
          </cell>
        </row>
        <row r="60">
          <cell r="E60">
            <v>10.7</v>
          </cell>
          <cell r="F60">
            <v>10.697</v>
          </cell>
        </row>
        <row r="63">
          <cell r="E63">
            <v>264</v>
          </cell>
          <cell r="F63">
            <v>264</v>
          </cell>
        </row>
        <row r="69">
          <cell r="E69">
            <v>2093.02177</v>
          </cell>
          <cell r="F69">
            <v>2078.27297</v>
          </cell>
        </row>
        <row r="73">
          <cell r="E73">
            <v>14587.242199999999</v>
          </cell>
          <cell r="F73">
            <v>14587.242199999999</v>
          </cell>
        </row>
        <row r="76">
          <cell r="E76">
            <v>5718</v>
          </cell>
          <cell r="F76">
            <v>2396.5920899999996</v>
          </cell>
        </row>
        <row r="82">
          <cell r="E82">
            <v>282.19463</v>
          </cell>
          <cell r="F82">
            <v>282.19463</v>
          </cell>
        </row>
        <row r="85">
          <cell r="E85">
            <v>758.71429</v>
          </cell>
          <cell r="F85">
            <v>758.71429</v>
          </cell>
        </row>
        <row r="90">
          <cell r="E90">
            <v>400</v>
          </cell>
          <cell r="F90">
            <v>400</v>
          </cell>
        </row>
        <row r="95">
          <cell r="E95">
            <v>3431.77369</v>
          </cell>
          <cell r="F95">
            <v>3431.77369</v>
          </cell>
        </row>
        <row r="98">
          <cell r="E98">
            <v>1500.21632</v>
          </cell>
          <cell r="F98">
            <v>1500.21632</v>
          </cell>
        </row>
        <row r="101">
          <cell r="E101">
            <v>1677.75824</v>
          </cell>
          <cell r="F101">
            <v>1677.75824</v>
          </cell>
        </row>
        <row r="104">
          <cell r="E104">
            <v>264.06655</v>
          </cell>
          <cell r="F104">
            <v>264.06655</v>
          </cell>
        </row>
        <row r="107">
          <cell r="E107">
            <v>4955</v>
          </cell>
          <cell r="F107">
            <v>0</v>
          </cell>
        </row>
        <row r="113">
          <cell r="E113">
            <v>248.6</v>
          </cell>
          <cell r="F113">
            <v>248.64</v>
          </cell>
        </row>
        <row r="119">
          <cell r="E119">
            <v>1012.3</v>
          </cell>
          <cell r="F119">
            <v>1012.31</v>
          </cell>
        </row>
        <row r="123">
          <cell r="E123">
            <v>95</v>
          </cell>
          <cell r="F123">
            <v>95</v>
          </cell>
        </row>
        <row r="129">
          <cell r="E129">
            <v>24</v>
          </cell>
          <cell r="F129">
            <v>24</v>
          </cell>
        </row>
        <row r="135">
          <cell r="E135">
            <v>64.4</v>
          </cell>
          <cell r="F135">
            <v>51.75765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view="pageBreakPreview" zoomScale="95" zoomScaleSheetLayoutView="95" zoomScalePageLayoutView="0" workbookViewId="0" topLeftCell="A1">
      <selection activeCell="G33" sqref="G33"/>
    </sheetView>
  </sheetViews>
  <sheetFormatPr defaultColWidth="9.28125" defaultRowHeight="15"/>
  <cols>
    <col min="1" max="1" width="54.57421875" style="2" customWidth="1"/>
    <col min="2" max="2" width="5.8515625" style="2" customWidth="1"/>
    <col min="3" max="3" width="4.8515625" style="2" customWidth="1"/>
    <col min="4" max="4" width="7.57421875" style="2" customWidth="1"/>
    <col min="5" max="5" width="4.140625" style="2" customWidth="1"/>
    <col min="6" max="6" width="8.57421875" style="2" customWidth="1"/>
    <col min="7" max="7" width="9.421875" style="2" customWidth="1"/>
    <col min="8" max="8" width="8.28125" style="2" customWidth="1"/>
    <col min="9" max="9" width="9.28125" style="2" customWidth="1"/>
    <col min="10" max="16384" width="9.28125" style="2" customWidth="1"/>
  </cols>
  <sheetData>
    <row r="1" spans="1:9" ht="15">
      <c r="A1" s="88" t="s">
        <v>56</v>
      </c>
      <c r="B1" s="88"/>
      <c r="C1" s="88"/>
      <c r="D1" s="88"/>
      <c r="E1" s="88"/>
      <c r="F1" s="88"/>
      <c r="G1" s="88"/>
      <c r="H1" s="88"/>
      <c r="I1" s="88"/>
    </row>
    <row r="2" spans="1:9" ht="15">
      <c r="A2" s="88" t="s">
        <v>35</v>
      </c>
      <c r="B2" s="88"/>
      <c r="C2" s="88"/>
      <c r="D2" s="88"/>
      <c r="E2" s="88"/>
      <c r="F2" s="88"/>
      <c r="G2" s="88"/>
      <c r="H2" s="88"/>
      <c r="I2" s="88"/>
    </row>
    <row r="3" spans="1:9" ht="15">
      <c r="A3" s="88" t="s">
        <v>116</v>
      </c>
      <c r="B3" s="88"/>
      <c r="C3" s="88"/>
      <c r="D3" s="88"/>
      <c r="E3" s="88"/>
      <c r="F3" s="88"/>
      <c r="G3" s="88"/>
      <c r="H3" s="88"/>
      <c r="I3" s="88"/>
    </row>
    <row r="4" spans="1:9" ht="15.75" customHeight="1" hidden="1">
      <c r="A4" s="88"/>
      <c r="B4" s="88"/>
      <c r="C4" s="88"/>
      <c r="D4" s="88"/>
      <c r="E4" s="88"/>
      <c r="F4" s="88"/>
      <c r="G4" s="88"/>
      <c r="H4" s="88"/>
      <c r="I4" s="88"/>
    </row>
    <row r="5" spans="1:9" ht="15.75" customHeight="1" hidden="1">
      <c r="A5" s="88"/>
      <c r="B5" s="88"/>
      <c r="C5" s="88"/>
      <c r="D5" s="88"/>
      <c r="E5" s="88"/>
      <c r="F5" s="88"/>
      <c r="G5" s="88"/>
      <c r="H5" s="88"/>
      <c r="I5" s="88"/>
    </row>
    <row r="6" spans="1:9" ht="15.75" customHeight="1" hidden="1">
      <c r="A6" s="88"/>
      <c r="B6" s="88"/>
      <c r="C6" s="88"/>
      <c r="D6" s="88"/>
      <c r="E6" s="88"/>
      <c r="F6" s="88"/>
      <c r="G6" s="88"/>
      <c r="H6" s="88"/>
      <c r="I6" s="88"/>
    </row>
    <row r="7" spans="1:9" ht="15">
      <c r="A7" s="88" t="s">
        <v>59</v>
      </c>
      <c r="B7" s="88"/>
      <c r="C7" s="88"/>
      <c r="D7" s="88"/>
      <c r="E7" s="88"/>
      <c r="F7" s="88"/>
      <c r="G7" s="88"/>
      <c r="H7" s="88"/>
      <c r="I7" s="88"/>
    </row>
    <row r="8" spans="1:9" ht="15">
      <c r="A8" s="88" t="s">
        <v>117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55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/>
      <c r="B10" s="88"/>
      <c r="C10" s="88"/>
      <c r="D10" s="88"/>
      <c r="E10" s="88"/>
      <c r="F10" s="88"/>
      <c r="G10" s="88"/>
      <c r="H10" s="88"/>
      <c r="I10" s="88"/>
    </row>
    <row r="11" spans="1:9" ht="15">
      <c r="A11" s="5"/>
      <c r="B11" s="5"/>
      <c r="C11" s="5"/>
      <c r="D11" s="5"/>
      <c r="E11" s="5"/>
      <c r="F11" s="5"/>
      <c r="G11" s="5"/>
      <c r="H11" s="5"/>
      <c r="I11" s="5"/>
    </row>
    <row r="12" spans="1:9" ht="139.5" customHeight="1" hidden="1">
      <c r="A12" s="91"/>
      <c r="B12" s="91"/>
      <c r="C12" s="91"/>
      <c r="D12" s="91"/>
      <c r="E12" s="91"/>
      <c r="F12" s="91"/>
      <c r="G12" s="91"/>
      <c r="H12" s="91"/>
      <c r="I12" s="91"/>
    </row>
    <row r="13" spans="1:9" ht="41.25" customHeight="1">
      <c r="A13" s="90" t="s">
        <v>118</v>
      </c>
      <c r="B13" s="90"/>
      <c r="C13" s="90"/>
      <c r="D13" s="90"/>
      <c r="E13" s="90"/>
      <c r="F13" s="90"/>
      <c r="G13" s="90"/>
      <c r="H13" s="90"/>
      <c r="I13" s="90"/>
    </row>
    <row r="14" spans="1:9" ht="30" customHeight="1">
      <c r="A14" s="3"/>
      <c r="B14" s="3"/>
      <c r="C14" s="3"/>
      <c r="D14" s="3"/>
      <c r="E14" s="3"/>
      <c r="F14" s="3"/>
      <c r="G14" s="3"/>
      <c r="H14" s="3"/>
      <c r="I14" s="4" t="s">
        <v>36</v>
      </c>
    </row>
    <row r="15" spans="1:9" s="1" customFormat="1" ht="12.75" customHeight="1">
      <c r="A15" s="95" t="s">
        <v>0</v>
      </c>
      <c r="B15" s="96" t="s">
        <v>31</v>
      </c>
      <c r="C15" s="96" t="s">
        <v>32</v>
      </c>
      <c r="D15" s="95" t="s">
        <v>33</v>
      </c>
      <c r="E15" s="95" t="s">
        <v>34</v>
      </c>
      <c r="F15" s="95" t="s">
        <v>60</v>
      </c>
      <c r="G15" s="92" t="s">
        <v>61</v>
      </c>
      <c r="H15" s="92" t="s">
        <v>57</v>
      </c>
      <c r="I15" s="92" t="s">
        <v>58</v>
      </c>
    </row>
    <row r="16" spans="1:9" s="1" customFormat="1" ht="44.25" customHeight="1">
      <c r="A16" s="96"/>
      <c r="B16" s="96"/>
      <c r="C16" s="96"/>
      <c r="D16" s="95"/>
      <c r="E16" s="95"/>
      <c r="F16" s="96"/>
      <c r="G16" s="97"/>
      <c r="H16" s="97"/>
      <c r="I16" s="93"/>
    </row>
    <row r="17" spans="1:9" s="1" customFormat="1" ht="0.75" customHeight="1">
      <c r="A17" s="96"/>
      <c r="B17" s="96"/>
      <c r="C17" s="96"/>
      <c r="D17" s="95"/>
      <c r="E17" s="95"/>
      <c r="F17" s="96"/>
      <c r="G17" s="41"/>
      <c r="H17" s="41"/>
      <c r="I17" s="94"/>
    </row>
    <row r="18" spans="1:9" s="6" customFormat="1" ht="21" customHeight="1">
      <c r="A18" s="42" t="s">
        <v>119</v>
      </c>
      <c r="B18" s="43">
        <v>948</v>
      </c>
      <c r="C18" s="7"/>
      <c r="D18" s="7"/>
      <c r="E18" s="7"/>
      <c r="F18" s="22">
        <f aca="true" t="shared" si="0" ref="F18:G23">F19</f>
        <v>1272.9</v>
      </c>
      <c r="G18" s="22">
        <f t="shared" si="0"/>
        <v>1272.9</v>
      </c>
      <c r="H18" s="27">
        <f>G18-F18</f>
        <v>0</v>
      </c>
      <c r="I18" s="27">
        <f>G18/F18*100</f>
        <v>100</v>
      </c>
    </row>
    <row r="19" spans="1:9" ht="17.25" customHeight="1">
      <c r="A19" s="44" t="s">
        <v>1</v>
      </c>
      <c r="B19" s="10">
        <v>948</v>
      </c>
      <c r="C19" s="45" t="s">
        <v>2</v>
      </c>
      <c r="D19" s="7"/>
      <c r="E19" s="7"/>
      <c r="F19" s="21">
        <f t="shared" si="0"/>
        <v>1272.9</v>
      </c>
      <c r="G19" s="21">
        <f t="shared" si="0"/>
        <v>1272.9</v>
      </c>
      <c r="H19" s="27">
        <f aca="true" t="shared" si="1" ref="H19:I23">H20</f>
        <v>0</v>
      </c>
      <c r="I19" s="27">
        <f t="shared" si="1"/>
        <v>100</v>
      </c>
    </row>
    <row r="20" spans="1:9" ht="40.5" customHeight="1">
      <c r="A20" s="44" t="s">
        <v>62</v>
      </c>
      <c r="B20" s="10">
        <v>948</v>
      </c>
      <c r="C20" s="45" t="s">
        <v>63</v>
      </c>
      <c r="D20" s="7"/>
      <c r="E20" s="7"/>
      <c r="F20" s="21">
        <f t="shared" si="0"/>
        <v>1272.9</v>
      </c>
      <c r="G20" s="21">
        <f t="shared" si="0"/>
        <v>1272.9</v>
      </c>
      <c r="H20" s="27">
        <f t="shared" si="1"/>
        <v>0</v>
      </c>
      <c r="I20" s="27">
        <f t="shared" si="1"/>
        <v>100</v>
      </c>
    </row>
    <row r="21" spans="1:9" ht="29.25" customHeight="1">
      <c r="A21" s="9" t="s">
        <v>64</v>
      </c>
      <c r="B21" s="10">
        <v>948</v>
      </c>
      <c r="C21" s="45" t="s">
        <v>63</v>
      </c>
      <c r="D21" s="45" t="s">
        <v>65</v>
      </c>
      <c r="E21" s="7"/>
      <c r="F21" s="21">
        <f t="shared" si="0"/>
        <v>1272.9</v>
      </c>
      <c r="G21" s="21">
        <f t="shared" si="0"/>
        <v>1272.9</v>
      </c>
      <c r="H21" s="27">
        <f t="shared" si="1"/>
        <v>0</v>
      </c>
      <c r="I21" s="27">
        <f t="shared" si="1"/>
        <v>100</v>
      </c>
    </row>
    <row r="22" spans="1:9" ht="27" customHeight="1">
      <c r="A22" s="44" t="s">
        <v>66</v>
      </c>
      <c r="B22" s="10">
        <v>948</v>
      </c>
      <c r="C22" s="46" t="s">
        <v>63</v>
      </c>
      <c r="D22" s="45" t="s">
        <v>67</v>
      </c>
      <c r="E22" s="10"/>
      <c r="F22" s="21">
        <f t="shared" si="0"/>
        <v>1272.9</v>
      </c>
      <c r="G22" s="21">
        <f t="shared" si="0"/>
        <v>1272.9</v>
      </c>
      <c r="H22" s="86">
        <f t="shared" si="1"/>
        <v>0</v>
      </c>
      <c r="I22" s="27">
        <f t="shared" si="1"/>
        <v>100</v>
      </c>
    </row>
    <row r="23" spans="1:9" ht="53.25" customHeight="1">
      <c r="A23" s="11" t="s">
        <v>68</v>
      </c>
      <c r="B23" s="10">
        <v>948</v>
      </c>
      <c r="C23" s="46" t="s">
        <v>63</v>
      </c>
      <c r="D23" s="45" t="s">
        <v>67</v>
      </c>
      <c r="E23" s="45" t="s">
        <v>69</v>
      </c>
      <c r="F23" s="21">
        <f t="shared" si="0"/>
        <v>1272.9</v>
      </c>
      <c r="G23" s="21">
        <f t="shared" si="0"/>
        <v>1272.9</v>
      </c>
      <c r="H23" s="86">
        <f t="shared" si="1"/>
        <v>0</v>
      </c>
      <c r="I23" s="27">
        <f t="shared" si="1"/>
        <v>100</v>
      </c>
    </row>
    <row r="24" spans="1:9" ht="25.5" customHeight="1">
      <c r="A24" s="9" t="s">
        <v>70</v>
      </c>
      <c r="B24" s="10">
        <v>948</v>
      </c>
      <c r="C24" s="46" t="s">
        <v>63</v>
      </c>
      <c r="D24" s="45" t="s">
        <v>67</v>
      </c>
      <c r="E24" s="45" t="s">
        <v>71</v>
      </c>
      <c r="F24" s="21">
        <f>1272.9</f>
        <v>1272.9</v>
      </c>
      <c r="G24" s="21">
        <f>1272.9</f>
        <v>1272.9</v>
      </c>
      <c r="H24" s="86">
        <f>G24-F24</f>
        <v>0</v>
      </c>
      <c r="I24" s="27">
        <f>G24/F24*100</f>
        <v>100</v>
      </c>
    </row>
    <row r="25" spans="1:9" ht="17.25" customHeight="1">
      <c r="A25" s="42" t="s">
        <v>123</v>
      </c>
      <c r="B25" s="7">
        <v>927</v>
      </c>
      <c r="C25" s="7"/>
      <c r="D25" s="7"/>
      <c r="E25" s="7"/>
      <c r="F25" s="40">
        <f>F26+F56+F64+F73+F86+F117+F123+F133+F139</f>
        <v>55695.58769000001</v>
      </c>
      <c r="G25" s="85">
        <f>G26+G56+G64+G73+G86+G117+G123+G133+G139</f>
        <v>46980.02504999999</v>
      </c>
      <c r="H25" s="24">
        <f>G25-F25</f>
        <v>-8715.562640000018</v>
      </c>
      <c r="I25" s="33">
        <f>G25/F25*100</f>
        <v>84.35143069409631</v>
      </c>
    </row>
    <row r="26" spans="1:9" ht="17.25" customHeight="1">
      <c r="A26" s="60" t="s">
        <v>130</v>
      </c>
      <c r="B26" s="43">
        <v>927</v>
      </c>
      <c r="C26" s="61" t="s">
        <v>2</v>
      </c>
      <c r="D26" s="62"/>
      <c r="E26" s="62"/>
      <c r="F26" s="29">
        <f>F27+F32+F41+F46+F51+0.1</f>
        <v>17810.6</v>
      </c>
      <c r="G26" s="63">
        <f>G27+G32+G41+G46+G51</f>
        <v>17551.95988</v>
      </c>
      <c r="H26" s="35">
        <f>G26-F26</f>
        <v>-258.64012</v>
      </c>
      <c r="I26" s="34">
        <f>G26/F26*100</f>
        <v>98.54783039313666</v>
      </c>
    </row>
    <row r="27" spans="1:9" ht="28.5" customHeight="1">
      <c r="A27" s="44" t="s">
        <v>3</v>
      </c>
      <c r="B27" s="10">
        <v>927</v>
      </c>
      <c r="C27" s="45" t="s">
        <v>4</v>
      </c>
      <c r="D27" s="8"/>
      <c r="E27" s="8"/>
      <c r="F27" s="21">
        <f aca="true" t="shared" si="2" ref="F27:I30">F28</f>
        <v>1349.3</v>
      </c>
      <c r="G27" s="19">
        <f t="shared" si="2"/>
        <v>1330.5</v>
      </c>
      <c r="H27" s="27">
        <f t="shared" si="2"/>
        <v>-18.799999999999955</v>
      </c>
      <c r="I27" s="27">
        <f t="shared" si="2"/>
        <v>98.6066849477507</v>
      </c>
    </row>
    <row r="28" spans="1:9" ht="27.75" customHeight="1">
      <c r="A28" s="9" t="s">
        <v>64</v>
      </c>
      <c r="B28" s="10">
        <v>927</v>
      </c>
      <c r="C28" s="45" t="s">
        <v>4</v>
      </c>
      <c r="D28" s="45" t="s">
        <v>65</v>
      </c>
      <c r="E28" s="8"/>
      <c r="F28" s="21">
        <f t="shared" si="2"/>
        <v>1349.3</v>
      </c>
      <c r="G28" s="20">
        <f t="shared" si="2"/>
        <v>1330.5</v>
      </c>
      <c r="H28" s="27">
        <f t="shared" si="2"/>
        <v>-18.799999999999955</v>
      </c>
      <c r="I28" s="27">
        <f t="shared" si="2"/>
        <v>98.6066849477507</v>
      </c>
    </row>
    <row r="29" spans="1:9" ht="17.25" customHeight="1">
      <c r="A29" s="44" t="s">
        <v>5</v>
      </c>
      <c r="B29" s="10">
        <v>927</v>
      </c>
      <c r="C29" s="45" t="s">
        <v>4</v>
      </c>
      <c r="D29" s="45" t="s">
        <v>72</v>
      </c>
      <c r="E29" s="8"/>
      <c r="F29" s="21">
        <f t="shared" si="2"/>
        <v>1349.3</v>
      </c>
      <c r="G29" s="19">
        <f t="shared" si="2"/>
        <v>1330.5</v>
      </c>
      <c r="H29" s="27">
        <f t="shared" si="2"/>
        <v>-18.799999999999955</v>
      </c>
      <c r="I29" s="27">
        <f t="shared" si="2"/>
        <v>98.6066849477507</v>
      </c>
    </row>
    <row r="30" spans="1:9" ht="53.25" customHeight="1">
      <c r="A30" s="11" t="s">
        <v>68</v>
      </c>
      <c r="B30" s="10">
        <v>927</v>
      </c>
      <c r="C30" s="45" t="s">
        <v>4</v>
      </c>
      <c r="D30" s="45" t="s">
        <v>72</v>
      </c>
      <c r="E30" s="12">
        <v>100</v>
      </c>
      <c r="F30" s="21">
        <f t="shared" si="2"/>
        <v>1349.3</v>
      </c>
      <c r="G30" s="19">
        <f t="shared" si="2"/>
        <v>1330.5</v>
      </c>
      <c r="H30" s="86">
        <f t="shared" si="2"/>
        <v>-18.799999999999955</v>
      </c>
      <c r="I30" s="27">
        <f t="shared" si="2"/>
        <v>98.6066849477507</v>
      </c>
    </row>
    <row r="31" spans="1:9" ht="27.75" customHeight="1">
      <c r="A31" s="9" t="s">
        <v>70</v>
      </c>
      <c r="B31" s="10">
        <v>927</v>
      </c>
      <c r="C31" s="45" t="s">
        <v>4</v>
      </c>
      <c r="D31" s="45" t="s">
        <v>72</v>
      </c>
      <c r="E31" s="32" t="s">
        <v>71</v>
      </c>
      <c r="F31" s="21">
        <f>1349.3</f>
        <v>1349.3</v>
      </c>
      <c r="G31" s="19">
        <f>1330.5</f>
        <v>1330.5</v>
      </c>
      <c r="H31" s="86">
        <f>G31-F31</f>
        <v>-18.799999999999955</v>
      </c>
      <c r="I31" s="27">
        <f>G31/F31*100</f>
        <v>98.6066849477507</v>
      </c>
    </row>
    <row r="32" spans="1:9" ht="42.75" customHeight="1">
      <c r="A32" s="44" t="s">
        <v>6</v>
      </c>
      <c r="B32" s="10">
        <v>927</v>
      </c>
      <c r="C32" s="45" t="s">
        <v>7</v>
      </c>
      <c r="D32" s="8"/>
      <c r="E32" s="8"/>
      <c r="F32" s="21">
        <f aca="true" t="shared" si="3" ref="F32:I33">F33</f>
        <v>15666.199999999999</v>
      </c>
      <c r="G32" s="23">
        <f t="shared" si="3"/>
        <v>15471.459879999999</v>
      </c>
      <c r="H32" s="28">
        <f t="shared" si="3"/>
        <v>-194.7401200000004</v>
      </c>
      <c r="I32" s="28">
        <f t="shared" si="3"/>
        <v>98.75694093015537</v>
      </c>
    </row>
    <row r="33" spans="1:9" ht="28.5" customHeight="1">
      <c r="A33" s="9" t="s">
        <v>64</v>
      </c>
      <c r="B33" s="10">
        <v>927</v>
      </c>
      <c r="C33" s="45" t="s">
        <v>7</v>
      </c>
      <c r="D33" s="45" t="s">
        <v>65</v>
      </c>
      <c r="E33" s="8"/>
      <c r="F33" s="21">
        <f t="shared" si="3"/>
        <v>15666.199999999999</v>
      </c>
      <c r="G33" s="23">
        <f t="shared" si="3"/>
        <v>15471.459879999999</v>
      </c>
      <c r="H33" s="28">
        <f t="shared" si="3"/>
        <v>-194.7401200000004</v>
      </c>
      <c r="I33" s="28">
        <f t="shared" si="3"/>
        <v>98.75694093015537</v>
      </c>
    </row>
    <row r="34" spans="1:9" ht="15.75" customHeight="1">
      <c r="A34" s="44" t="s">
        <v>8</v>
      </c>
      <c r="B34" s="10">
        <v>927</v>
      </c>
      <c r="C34" s="45" t="s">
        <v>7</v>
      </c>
      <c r="D34" s="45" t="s">
        <v>73</v>
      </c>
      <c r="E34" s="8"/>
      <c r="F34" s="21">
        <f>F35+F37+F39</f>
        <v>15666.199999999999</v>
      </c>
      <c r="G34" s="23">
        <f>G35+G37+G39</f>
        <v>15471.459879999999</v>
      </c>
      <c r="H34" s="28">
        <f>G34-F34</f>
        <v>-194.7401200000004</v>
      </c>
      <c r="I34" s="28">
        <f>G34/F34*100</f>
        <v>98.75694093015537</v>
      </c>
    </row>
    <row r="35" spans="1:9" ht="54.75" customHeight="1">
      <c r="A35" s="11" t="s">
        <v>68</v>
      </c>
      <c r="B35" s="10">
        <v>927</v>
      </c>
      <c r="C35" s="45" t="s">
        <v>7</v>
      </c>
      <c r="D35" s="45" t="s">
        <v>73</v>
      </c>
      <c r="E35" s="45" t="s">
        <v>69</v>
      </c>
      <c r="F35" s="21">
        <f>F36</f>
        <v>11505.9</v>
      </c>
      <c r="G35" s="19">
        <f>G36</f>
        <v>11500.756</v>
      </c>
      <c r="H35" s="28">
        <f>H36</f>
        <v>-5.144000000000233</v>
      </c>
      <c r="I35" s="28">
        <f>I36</f>
        <v>99.95529250210762</v>
      </c>
    </row>
    <row r="36" spans="1:9" ht="27.75" customHeight="1">
      <c r="A36" s="13" t="s">
        <v>70</v>
      </c>
      <c r="B36" s="10">
        <v>927</v>
      </c>
      <c r="C36" s="45" t="s">
        <v>7</v>
      </c>
      <c r="D36" s="45" t="s">
        <v>73</v>
      </c>
      <c r="E36" s="45" t="s">
        <v>71</v>
      </c>
      <c r="F36" s="21">
        <f>'[1]Лист1'!$E$27</f>
        <v>11505.9</v>
      </c>
      <c r="G36" s="19">
        <f>'[1]Лист1'!$F$27</f>
        <v>11500.756</v>
      </c>
      <c r="H36" s="28">
        <f>G36-F36</f>
        <v>-5.144000000000233</v>
      </c>
      <c r="I36" s="28">
        <f>G36/F36*100</f>
        <v>99.95529250210762</v>
      </c>
    </row>
    <row r="37" spans="1:9" ht="30" customHeight="1">
      <c r="A37" s="14" t="s">
        <v>74</v>
      </c>
      <c r="B37" s="10">
        <v>927</v>
      </c>
      <c r="C37" s="45" t="s">
        <v>7</v>
      </c>
      <c r="D37" s="45" t="s">
        <v>73</v>
      </c>
      <c r="E37" s="45" t="s">
        <v>75</v>
      </c>
      <c r="F37" s="21">
        <f>F38</f>
        <v>3958.9</v>
      </c>
      <c r="G37" s="25">
        <f>G38</f>
        <v>3814.3566499999997</v>
      </c>
      <c r="H37" s="28">
        <f>H38</f>
        <v>-144.54335000000037</v>
      </c>
      <c r="I37" s="28">
        <f>I38</f>
        <v>96.34890120993205</v>
      </c>
    </row>
    <row r="38" spans="1:9" ht="25.5" customHeight="1">
      <c r="A38" s="13" t="s">
        <v>76</v>
      </c>
      <c r="B38" s="10">
        <v>927</v>
      </c>
      <c r="C38" s="45" t="s">
        <v>7</v>
      </c>
      <c r="D38" s="45" t="s">
        <v>73</v>
      </c>
      <c r="E38" s="45" t="s">
        <v>77</v>
      </c>
      <c r="F38" s="21">
        <f>'[1]Лист1'!$E$29</f>
        <v>3958.9</v>
      </c>
      <c r="G38" s="25">
        <f>'[1]Лист1'!$F$29</f>
        <v>3814.3566499999997</v>
      </c>
      <c r="H38" s="28">
        <f>G38-F38</f>
        <v>-144.54335000000037</v>
      </c>
      <c r="I38" s="28">
        <f>G38/F38*100</f>
        <v>96.34890120993205</v>
      </c>
    </row>
    <row r="39" spans="1:9" ht="17.25" customHeight="1">
      <c r="A39" s="13" t="s">
        <v>78</v>
      </c>
      <c r="B39" s="10">
        <v>927</v>
      </c>
      <c r="C39" s="45" t="s">
        <v>7</v>
      </c>
      <c r="D39" s="45" t="s">
        <v>73</v>
      </c>
      <c r="E39" s="45" t="s">
        <v>79</v>
      </c>
      <c r="F39" s="24">
        <f>F40</f>
        <v>201.4</v>
      </c>
      <c r="G39" s="26">
        <f>G40</f>
        <v>156.34723000000002</v>
      </c>
      <c r="H39" s="28">
        <f>H40</f>
        <v>-45.05276999999998</v>
      </c>
      <c r="I39" s="28">
        <f>I40</f>
        <v>77.63020357497518</v>
      </c>
    </row>
    <row r="40" spans="1:9" ht="16.5" customHeight="1">
      <c r="A40" s="9" t="s">
        <v>80</v>
      </c>
      <c r="B40" s="10">
        <v>927</v>
      </c>
      <c r="C40" s="45" t="s">
        <v>7</v>
      </c>
      <c r="D40" s="45" t="s">
        <v>73</v>
      </c>
      <c r="E40" s="45" t="s">
        <v>81</v>
      </c>
      <c r="F40" s="24">
        <f>'[1]Лист1'!$E$31</f>
        <v>201.4</v>
      </c>
      <c r="G40" s="27">
        <f>'[1]Лист1'!$F$31</f>
        <v>156.34723000000002</v>
      </c>
      <c r="H40" s="28">
        <f>G40-F40</f>
        <v>-45.05276999999998</v>
      </c>
      <c r="I40" s="28">
        <f>G40/F40*100</f>
        <v>77.63020357497518</v>
      </c>
    </row>
    <row r="41" spans="1:9" ht="15" customHeight="1">
      <c r="A41" s="47" t="s">
        <v>82</v>
      </c>
      <c r="B41" s="10">
        <v>927</v>
      </c>
      <c r="C41" s="45" t="s">
        <v>83</v>
      </c>
      <c r="D41" s="45"/>
      <c r="E41" s="32"/>
      <c r="F41" s="24">
        <f aca="true" t="shared" si="4" ref="F41:I44">F42</f>
        <v>700</v>
      </c>
      <c r="G41" s="21">
        <f t="shared" si="4"/>
        <v>700</v>
      </c>
      <c r="H41" s="86">
        <f t="shared" si="4"/>
        <v>0</v>
      </c>
      <c r="I41" s="28">
        <f t="shared" si="4"/>
        <v>100</v>
      </c>
    </row>
    <row r="42" spans="1:9" ht="18.75" customHeight="1">
      <c r="A42" s="48" t="s">
        <v>84</v>
      </c>
      <c r="B42" s="10">
        <v>927</v>
      </c>
      <c r="C42" s="45" t="s">
        <v>83</v>
      </c>
      <c r="D42" s="45" t="s">
        <v>85</v>
      </c>
      <c r="E42" s="32"/>
      <c r="F42" s="24">
        <f t="shared" si="4"/>
        <v>700</v>
      </c>
      <c r="G42" s="21">
        <f t="shared" si="4"/>
        <v>700</v>
      </c>
      <c r="H42" s="27">
        <f t="shared" si="4"/>
        <v>0</v>
      </c>
      <c r="I42" s="28">
        <f t="shared" si="4"/>
        <v>100</v>
      </c>
    </row>
    <row r="43" spans="1:9" ht="30" customHeight="1">
      <c r="A43" s="11" t="s">
        <v>86</v>
      </c>
      <c r="B43" s="10">
        <v>927</v>
      </c>
      <c r="C43" s="46" t="s">
        <v>83</v>
      </c>
      <c r="D43" s="45" t="s">
        <v>87</v>
      </c>
      <c r="E43" s="45"/>
      <c r="F43" s="24">
        <f t="shared" si="4"/>
        <v>700</v>
      </c>
      <c r="G43" s="21">
        <f t="shared" si="4"/>
        <v>700</v>
      </c>
      <c r="H43" s="27">
        <f t="shared" si="4"/>
        <v>0</v>
      </c>
      <c r="I43" s="28">
        <f t="shared" si="4"/>
        <v>100</v>
      </c>
    </row>
    <row r="44" spans="1:9" ht="31.5" customHeight="1">
      <c r="A44" s="14" t="s">
        <v>74</v>
      </c>
      <c r="B44" s="10">
        <v>927</v>
      </c>
      <c r="C44" s="46" t="s">
        <v>83</v>
      </c>
      <c r="D44" s="45" t="s">
        <v>87</v>
      </c>
      <c r="E44" s="45" t="s">
        <v>75</v>
      </c>
      <c r="F44" s="24">
        <f t="shared" si="4"/>
        <v>700</v>
      </c>
      <c r="G44" s="21">
        <f t="shared" si="4"/>
        <v>700</v>
      </c>
      <c r="H44" s="27">
        <f t="shared" si="4"/>
        <v>0</v>
      </c>
      <c r="I44" s="28">
        <f t="shared" si="4"/>
        <v>100</v>
      </c>
    </row>
    <row r="45" spans="1:9" ht="24.75" customHeight="1">
      <c r="A45" s="9" t="s">
        <v>76</v>
      </c>
      <c r="B45" s="10">
        <v>927</v>
      </c>
      <c r="C45" s="46" t="s">
        <v>83</v>
      </c>
      <c r="D45" s="45" t="s">
        <v>87</v>
      </c>
      <c r="E45" s="45" t="s">
        <v>77</v>
      </c>
      <c r="F45" s="24">
        <f>'[1]Лист1'!$E$36</f>
        <v>700</v>
      </c>
      <c r="G45" s="21">
        <f>'[1]Лист1'!$F$36</f>
        <v>700</v>
      </c>
      <c r="H45" s="86">
        <f>G45-F45</f>
        <v>0</v>
      </c>
      <c r="I45" s="28">
        <f>G45/F45*100</f>
        <v>100</v>
      </c>
    </row>
    <row r="46" spans="1:9" ht="15.75" customHeight="1">
      <c r="A46" s="44" t="s">
        <v>9</v>
      </c>
      <c r="B46" s="10">
        <v>927</v>
      </c>
      <c r="C46" s="45" t="s">
        <v>40</v>
      </c>
      <c r="D46" s="8"/>
      <c r="E46" s="8"/>
      <c r="F46" s="24">
        <f aca="true" t="shared" si="5" ref="F46:I49">F47</f>
        <v>45</v>
      </c>
      <c r="G46" s="27">
        <f t="shared" si="5"/>
        <v>0</v>
      </c>
      <c r="H46" s="28">
        <f t="shared" si="5"/>
        <v>-45</v>
      </c>
      <c r="I46" s="28">
        <f t="shared" si="5"/>
        <v>0</v>
      </c>
    </row>
    <row r="47" spans="1:9" ht="15.75" customHeight="1">
      <c r="A47" s="48" t="s">
        <v>84</v>
      </c>
      <c r="B47" s="10">
        <v>927</v>
      </c>
      <c r="C47" s="45" t="s">
        <v>40</v>
      </c>
      <c r="D47" s="8">
        <v>9700000</v>
      </c>
      <c r="E47" s="8"/>
      <c r="F47" s="24">
        <f t="shared" si="5"/>
        <v>45</v>
      </c>
      <c r="G47" s="28">
        <f t="shared" si="5"/>
        <v>0</v>
      </c>
      <c r="H47" s="28">
        <f t="shared" si="5"/>
        <v>-45</v>
      </c>
      <c r="I47" s="28">
        <f t="shared" si="5"/>
        <v>0</v>
      </c>
    </row>
    <row r="48" spans="1:9" ht="17.25" customHeight="1">
      <c r="A48" s="44" t="s">
        <v>9</v>
      </c>
      <c r="B48" s="10">
        <v>927</v>
      </c>
      <c r="C48" s="45" t="s">
        <v>40</v>
      </c>
      <c r="D48" s="8">
        <v>9700777</v>
      </c>
      <c r="E48" s="8"/>
      <c r="F48" s="24">
        <f t="shared" si="5"/>
        <v>45</v>
      </c>
      <c r="G48" s="28">
        <f t="shared" si="5"/>
        <v>0</v>
      </c>
      <c r="H48" s="28">
        <f t="shared" si="5"/>
        <v>-45</v>
      </c>
      <c r="I48" s="28">
        <f t="shared" si="5"/>
        <v>0</v>
      </c>
    </row>
    <row r="49" spans="1:9" ht="15" customHeight="1">
      <c r="A49" s="9" t="s">
        <v>78</v>
      </c>
      <c r="B49" s="10">
        <v>927</v>
      </c>
      <c r="C49" s="45" t="s">
        <v>40</v>
      </c>
      <c r="D49" s="8">
        <v>9700777</v>
      </c>
      <c r="E49" s="8">
        <v>800</v>
      </c>
      <c r="F49" s="24">
        <f t="shared" si="5"/>
        <v>45</v>
      </c>
      <c r="G49" s="28">
        <f t="shared" si="5"/>
        <v>0</v>
      </c>
      <c r="H49" s="28">
        <f t="shared" si="5"/>
        <v>-45</v>
      </c>
      <c r="I49" s="28">
        <f t="shared" si="5"/>
        <v>0</v>
      </c>
    </row>
    <row r="50" spans="1:9" ht="15.75" customHeight="1">
      <c r="A50" s="47" t="s">
        <v>50</v>
      </c>
      <c r="B50" s="10">
        <v>927</v>
      </c>
      <c r="C50" s="45" t="s">
        <v>40</v>
      </c>
      <c r="D50" s="8">
        <v>9700777</v>
      </c>
      <c r="E50" s="45" t="s">
        <v>49</v>
      </c>
      <c r="F50" s="24">
        <f>'[1]Лист1'!$E$41</f>
        <v>45</v>
      </c>
      <c r="G50" s="28">
        <f>'[1]Лист1'!$F$41</f>
        <v>0</v>
      </c>
      <c r="H50" s="28">
        <f>G50-F50</f>
        <v>-45</v>
      </c>
      <c r="I50" s="28">
        <f>G50/F50*100</f>
        <v>0</v>
      </c>
    </row>
    <row r="51" spans="1:9" ht="21" customHeight="1">
      <c r="A51" s="53" t="s">
        <v>120</v>
      </c>
      <c r="B51" s="10">
        <v>927</v>
      </c>
      <c r="C51" s="45" t="s">
        <v>122</v>
      </c>
      <c r="D51" s="56"/>
      <c r="E51" s="57"/>
      <c r="F51" s="58">
        <f aca="true" t="shared" si="6" ref="F51:I54">F52</f>
        <v>50</v>
      </c>
      <c r="G51" s="28">
        <f t="shared" si="6"/>
        <v>50</v>
      </c>
      <c r="H51" s="28">
        <f t="shared" si="6"/>
        <v>0</v>
      </c>
      <c r="I51" s="28">
        <f t="shared" si="6"/>
        <v>100</v>
      </c>
    </row>
    <row r="52" spans="1:9" ht="23.25" customHeight="1">
      <c r="A52" s="53" t="s">
        <v>84</v>
      </c>
      <c r="B52" s="10">
        <v>927</v>
      </c>
      <c r="C52" s="45" t="s">
        <v>122</v>
      </c>
      <c r="D52" s="56">
        <v>9700000</v>
      </c>
      <c r="E52" s="57"/>
      <c r="F52" s="58">
        <f t="shared" si="6"/>
        <v>50</v>
      </c>
      <c r="G52" s="28">
        <f t="shared" si="6"/>
        <v>50</v>
      </c>
      <c r="H52" s="28">
        <f t="shared" si="6"/>
        <v>0</v>
      </c>
      <c r="I52" s="28">
        <f t="shared" si="6"/>
        <v>100</v>
      </c>
    </row>
    <row r="53" spans="1:9" ht="18.75" customHeight="1">
      <c r="A53" s="53" t="s">
        <v>121</v>
      </c>
      <c r="B53" s="10">
        <v>927</v>
      </c>
      <c r="C53" s="45" t="s">
        <v>122</v>
      </c>
      <c r="D53" s="56">
        <v>9700333</v>
      </c>
      <c r="E53" s="57"/>
      <c r="F53" s="58">
        <f t="shared" si="6"/>
        <v>50</v>
      </c>
      <c r="G53" s="28">
        <f t="shared" si="6"/>
        <v>50</v>
      </c>
      <c r="H53" s="28">
        <f t="shared" si="6"/>
        <v>0</v>
      </c>
      <c r="I53" s="28">
        <f t="shared" si="6"/>
        <v>100</v>
      </c>
    </row>
    <row r="54" spans="1:9" ht="26.25" customHeight="1">
      <c r="A54" s="54" t="s">
        <v>74</v>
      </c>
      <c r="B54" s="10">
        <v>927</v>
      </c>
      <c r="C54" s="45" t="s">
        <v>122</v>
      </c>
      <c r="D54" s="56">
        <v>9700333</v>
      </c>
      <c r="E54" s="57" t="s">
        <v>75</v>
      </c>
      <c r="F54" s="58">
        <f t="shared" si="6"/>
        <v>50</v>
      </c>
      <c r="G54" s="28">
        <f t="shared" si="6"/>
        <v>50</v>
      </c>
      <c r="H54" s="28">
        <f t="shared" si="6"/>
        <v>0</v>
      </c>
      <c r="I54" s="28">
        <f t="shared" si="6"/>
        <v>100</v>
      </c>
    </row>
    <row r="55" spans="1:9" ht="35.25" customHeight="1">
      <c r="A55" s="55" t="s">
        <v>76</v>
      </c>
      <c r="B55" s="10">
        <v>927</v>
      </c>
      <c r="C55" s="45" t="s">
        <v>122</v>
      </c>
      <c r="D55" s="56">
        <v>9700333</v>
      </c>
      <c r="E55" s="57" t="s">
        <v>77</v>
      </c>
      <c r="F55" s="58">
        <f>'[1]Лист1'!$E$46</f>
        <v>50</v>
      </c>
      <c r="G55" s="28">
        <f>'[1]Лист1'!$F$46</f>
        <v>50</v>
      </c>
      <c r="H55" s="28">
        <f>G55-F55</f>
        <v>0</v>
      </c>
      <c r="I55" s="28">
        <f>G55/F55*100</f>
        <v>100</v>
      </c>
    </row>
    <row r="56" spans="1:9" ht="21.75" customHeight="1">
      <c r="A56" s="60" t="s">
        <v>129</v>
      </c>
      <c r="B56" s="43">
        <v>927</v>
      </c>
      <c r="C56" s="61" t="s">
        <v>10</v>
      </c>
      <c r="D56" s="62"/>
      <c r="E56" s="62"/>
      <c r="F56" s="35">
        <f aca="true" t="shared" si="7" ref="F56:G58">F57</f>
        <v>498</v>
      </c>
      <c r="G56" s="59">
        <f t="shared" si="7"/>
        <v>344.82953999999995</v>
      </c>
      <c r="H56" s="31">
        <f>G56-F56</f>
        <v>-153.17046000000005</v>
      </c>
      <c r="I56" s="31">
        <f>G56/F56*100</f>
        <v>69.24287951807227</v>
      </c>
    </row>
    <row r="57" spans="1:9" ht="15.75" customHeight="1">
      <c r="A57" s="44" t="s">
        <v>11</v>
      </c>
      <c r="B57" s="10">
        <v>927</v>
      </c>
      <c r="C57" s="45" t="s">
        <v>12</v>
      </c>
      <c r="D57" s="8"/>
      <c r="E57" s="8"/>
      <c r="F57" s="24">
        <f t="shared" si="7"/>
        <v>498</v>
      </c>
      <c r="G57" s="21">
        <f t="shared" si="7"/>
        <v>344.82953999999995</v>
      </c>
      <c r="H57" s="28">
        <f>H58</f>
        <v>-4.170460000000048</v>
      </c>
      <c r="I57" s="28">
        <f>I58</f>
        <v>69.24287951807227</v>
      </c>
    </row>
    <row r="58" spans="1:9" ht="15.75" customHeight="1">
      <c r="A58" s="49" t="s">
        <v>84</v>
      </c>
      <c r="B58" s="10">
        <v>927</v>
      </c>
      <c r="C58" s="45" t="s">
        <v>12</v>
      </c>
      <c r="D58" s="8">
        <v>9700000</v>
      </c>
      <c r="E58" s="8"/>
      <c r="F58" s="24">
        <f t="shared" si="7"/>
        <v>498</v>
      </c>
      <c r="G58" s="21">
        <f t="shared" si="7"/>
        <v>344.82953999999995</v>
      </c>
      <c r="H58" s="28">
        <f>H59</f>
        <v>-4.170460000000048</v>
      </c>
      <c r="I58" s="28">
        <f>I59</f>
        <v>69.24287951807227</v>
      </c>
    </row>
    <row r="59" spans="1:9" ht="28.5" customHeight="1">
      <c r="A59" s="50" t="s">
        <v>13</v>
      </c>
      <c r="B59" s="10">
        <v>927</v>
      </c>
      <c r="C59" s="45" t="s">
        <v>12</v>
      </c>
      <c r="D59" s="45" t="s">
        <v>88</v>
      </c>
      <c r="E59" s="8"/>
      <c r="F59" s="24">
        <f>F60+F62</f>
        <v>498</v>
      </c>
      <c r="G59" s="21">
        <f>G60+G62</f>
        <v>344.82953999999995</v>
      </c>
      <c r="H59" s="28">
        <f>H60</f>
        <v>-4.170460000000048</v>
      </c>
      <c r="I59" s="28">
        <f>G59/F59*100</f>
        <v>69.24287951807227</v>
      </c>
    </row>
    <row r="60" spans="1:9" ht="52.5" customHeight="1">
      <c r="A60" s="11" t="s">
        <v>68</v>
      </c>
      <c r="B60" s="10">
        <v>927</v>
      </c>
      <c r="C60" s="45" t="s">
        <v>12</v>
      </c>
      <c r="D60" s="45" t="s">
        <v>88</v>
      </c>
      <c r="E60" s="45" t="s">
        <v>69</v>
      </c>
      <c r="F60" s="21">
        <f>F61</f>
        <v>349</v>
      </c>
      <c r="G60" s="30">
        <f>G61</f>
        <v>344.82953999999995</v>
      </c>
      <c r="H60" s="28">
        <f>H61</f>
        <v>-4.170460000000048</v>
      </c>
      <c r="I60" s="28">
        <f>I61</f>
        <v>98.8050257879656</v>
      </c>
    </row>
    <row r="61" spans="1:9" ht="27.75" customHeight="1">
      <c r="A61" s="13" t="s">
        <v>70</v>
      </c>
      <c r="B61" s="10">
        <v>927</v>
      </c>
      <c r="C61" s="45" t="s">
        <v>12</v>
      </c>
      <c r="D61" s="45" t="s">
        <v>88</v>
      </c>
      <c r="E61" s="45" t="s">
        <v>71</v>
      </c>
      <c r="F61" s="21">
        <f>'[1]Лист1'!$E$52</f>
        <v>349</v>
      </c>
      <c r="G61" s="30">
        <f>'[1]Лист1'!$F$52</f>
        <v>344.82953999999995</v>
      </c>
      <c r="H61" s="28">
        <f>G61-F61</f>
        <v>-4.170460000000048</v>
      </c>
      <c r="I61" s="28">
        <f>G61/F61*100</f>
        <v>98.8050257879656</v>
      </c>
    </row>
    <row r="62" spans="1:9" ht="25.5" customHeight="1">
      <c r="A62" s="14" t="s">
        <v>74</v>
      </c>
      <c r="B62" s="10">
        <v>927</v>
      </c>
      <c r="C62" s="45" t="s">
        <v>12</v>
      </c>
      <c r="D62" s="45" t="s">
        <v>88</v>
      </c>
      <c r="E62" s="45" t="s">
        <v>75</v>
      </c>
      <c r="F62" s="21">
        <f>F63</f>
        <v>149</v>
      </c>
      <c r="G62" s="30">
        <f>G63</f>
        <v>0</v>
      </c>
      <c r="H62" s="28">
        <f>H63</f>
        <v>-149</v>
      </c>
      <c r="I62" s="28">
        <f>I63</f>
        <v>0</v>
      </c>
    </row>
    <row r="63" spans="1:9" ht="27" customHeight="1">
      <c r="A63" s="9" t="s">
        <v>76</v>
      </c>
      <c r="B63" s="10">
        <v>927</v>
      </c>
      <c r="C63" s="45" t="s">
        <v>12</v>
      </c>
      <c r="D63" s="45" t="s">
        <v>88</v>
      </c>
      <c r="E63" s="45" t="s">
        <v>77</v>
      </c>
      <c r="F63" s="21">
        <f>'[1]Лист1'!$E$54</f>
        <v>149</v>
      </c>
      <c r="G63" s="30">
        <f>'[1]Лист1'!$F$54</f>
        <v>0</v>
      </c>
      <c r="H63" s="28">
        <f>G63-F63</f>
        <v>-149</v>
      </c>
      <c r="I63" s="28">
        <f>G63/F63*100</f>
        <v>0</v>
      </c>
    </row>
    <row r="64" spans="1:9" ht="35.25" customHeight="1">
      <c r="A64" s="60" t="s">
        <v>128</v>
      </c>
      <c r="B64" s="43">
        <v>927</v>
      </c>
      <c r="C64" s="61" t="s">
        <v>14</v>
      </c>
      <c r="D64" s="62"/>
      <c r="E64" s="62"/>
      <c r="F64" s="29">
        <f>F65</f>
        <v>274.7</v>
      </c>
      <c r="G64" s="31">
        <f>G65</f>
        <v>274.697</v>
      </c>
      <c r="H64" s="31">
        <f>G64-F64</f>
        <v>-0.002999999999985903</v>
      </c>
      <c r="I64" s="31">
        <f>I65</f>
        <v>99.99890789952676</v>
      </c>
    </row>
    <row r="65" spans="1:9" ht="39">
      <c r="A65" s="44" t="s">
        <v>15</v>
      </c>
      <c r="B65" s="10">
        <v>927</v>
      </c>
      <c r="C65" s="45" t="s">
        <v>16</v>
      </c>
      <c r="D65" s="8"/>
      <c r="E65" s="8"/>
      <c r="F65" s="21">
        <f>F66</f>
        <v>274.7</v>
      </c>
      <c r="G65" s="28">
        <f>G66</f>
        <v>274.697</v>
      </c>
      <c r="H65" s="28">
        <f>H66</f>
        <v>-0.002999999999985903</v>
      </c>
      <c r="I65" s="28">
        <f>I66</f>
        <v>99.99890789952676</v>
      </c>
    </row>
    <row r="66" spans="1:9" ht="15.75" customHeight="1">
      <c r="A66" s="48" t="s">
        <v>84</v>
      </c>
      <c r="B66" s="10">
        <v>927</v>
      </c>
      <c r="C66" s="45" t="s">
        <v>16</v>
      </c>
      <c r="D66" s="8">
        <v>9700000</v>
      </c>
      <c r="E66" s="8"/>
      <c r="F66" s="21">
        <f>F67+F70</f>
        <v>274.7</v>
      </c>
      <c r="G66" s="28">
        <f>G67+G70</f>
        <v>274.697</v>
      </c>
      <c r="H66" s="28">
        <f>G66-F66</f>
        <v>-0.002999999999985903</v>
      </c>
      <c r="I66" s="28">
        <f>G66/F66*100</f>
        <v>99.99890789952676</v>
      </c>
    </row>
    <row r="67" spans="1:9" ht="29.25" customHeight="1">
      <c r="A67" s="65" t="s">
        <v>131</v>
      </c>
      <c r="B67" s="10">
        <v>927</v>
      </c>
      <c r="C67" s="45" t="s">
        <v>16</v>
      </c>
      <c r="D67" s="66">
        <v>9700218</v>
      </c>
      <c r="E67" s="8"/>
      <c r="F67" s="21">
        <f aca="true" t="shared" si="8" ref="F67:I68">F68</f>
        <v>10.7</v>
      </c>
      <c r="G67" s="28">
        <f t="shared" si="8"/>
        <v>10.697</v>
      </c>
      <c r="H67" s="28">
        <f t="shared" si="8"/>
        <v>-0.0030000000000001137</v>
      </c>
      <c r="I67" s="28">
        <f t="shared" si="8"/>
        <v>99.97196261682242</v>
      </c>
    </row>
    <row r="68" spans="1:9" ht="36" customHeight="1">
      <c r="A68" s="65" t="s">
        <v>74</v>
      </c>
      <c r="B68" s="10">
        <v>927</v>
      </c>
      <c r="C68" s="45" t="s">
        <v>16</v>
      </c>
      <c r="D68" s="66">
        <v>9700218</v>
      </c>
      <c r="E68" s="45" t="s">
        <v>75</v>
      </c>
      <c r="F68" s="21">
        <f t="shared" si="8"/>
        <v>10.7</v>
      </c>
      <c r="G68" s="28">
        <f t="shared" si="8"/>
        <v>10.697</v>
      </c>
      <c r="H68" s="28">
        <f t="shared" si="8"/>
        <v>-0.0030000000000001137</v>
      </c>
      <c r="I68" s="28">
        <f t="shared" si="8"/>
        <v>99.97196261682242</v>
      </c>
    </row>
    <row r="69" spans="1:9" ht="31.5" customHeight="1">
      <c r="A69" s="65" t="s">
        <v>76</v>
      </c>
      <c r="B69" s="10">
        <v>927</v>
      </c>
      <c r="C69" s="45" t="s">
        <v>16</v>
      </c>
      <c r="D69" s="66">
        <v>9700218</v>
      </c>
      <c r="E69" s="45" t="s">
        <v>77</v>
      </c>
      <c r="F69" s="21">
        <f>'[1]Лист1'!$E$60</f>
        <v>10.7</v>
      </c>
      <c r="G69" s="28">
        <f>'[1]Лист1'!$F$60</f>
        <v>10.697</v>
      </c>
      <c r="H69" s="28">
        <f>G69-F69</f>
        <v>-0.0030000000000001137</v>
      </c>
      <c r="I69" s="28">
        <f>G69/F69*100</f>
        <v>99.97196261682242</v>
      </c>
    </row>
    <row r="70" spans="1:9" ht="33" customHeight="1">
      <c r="A70" s="51" t="s">
        <v>51</v>
      </c>
      <c r="B70" s="10">
        <v>927</v>
      </c>
      <c r="C70" s="45" t="s">
        <v>16</v>
      </c>
      <c r="D70" s="45" t="s">
        <v>89</v>
      </c>
      <c r="E70" s="8"/>
      <c r="F70" s="21">
        <f aca="true" t="shared" si="9" ref="F70:I71">F71</f>
        <v>264</v>
      </c>
      <c r="G70" s="28">
        <f t="shared" si="9"/>
        <v>264</v>
      </c>
      <c r="H70" s="28">
        <f t="shared" si="9"/>
        <v>0</v>
      </c>
      <c r="I70" s="28">
        <f t="shared" si="9"/>
        <v>100</v>
      </c>
    </row>
    <row r="71" spans="1:9" ht="25.5" customHeight="1">
      <c r="A71" s="14" t="s">
        <v>74</v>
      </c>
      <c r="B71" s="10">
        <v>927</v>
      </c>
      <c r="C71" s="45" t="s">
        <v>16</v>
      </c>
      <c r="D71" s="45" t="s">
        <v>89</v>
      </c>
      <c r="E71" s="45" t="s">
        <v>75</v>
      </c>
      <c r="F71" s="21">
        <f t="shared" si="9"/>
        <v>264</v>
      </c>
      <c r="G71" s="28">
        <f t="shared" si="9"/>
        <v>264</v>
      </c>
      <c r="H71" s="28">
        <f t="shared" si="9"/>
        <v>0</v>
      </c>
      <c r="I71" s="28">
        <f t="shared" si="9"/>
        <v>100</v>
      </c>
    </row>
    <row r="72" spans="1:9" ht="26.25" customHeight="1">
      <c r="A72" s="13" t="s">
        <v>76</v>
      </c>
      <c r="B72" s="10">
        <v>927</v>
      </c>
      <c r="C72" s="45" t="s">
        <v>16</v>
      </c>
      <c r="D72" s="45" t="s">
        <v>89</v>
      </c>
      <c r="E72" s="45" t="s">
        <v>77</v>
      </c>
      <c r="F72" s="21">
        <f>'[1]Лист1'!$E$63</f>
        <v>264</v>
      </c>
      <c r="G72" s="28">
        <f>'[1]Лист1'!$F$63</f>
        <v>264</v>
      </c>
      <c r="H72" s="28">
        <f>G72-F72</f>
        <v>0</v>
      </c>
      <c r="I72" s="28">
        <f>G72/F72*100</f>
        <v>100</v>
      </c>
    </row>
    <row r="73" spans="1:9" ht="15.75" customHeight="1">
      <c r="A73" s="60" t="s">
        <v>127</v>
      </c>
      <c r="B73" s="43">
        <v>927</v>
      </c>
      <c r="C73" s="61" t="s">
        <v>17</v>
      </c>
      <c r="D73" s="62"/>
      <c r="E73" s="62"/>
      <c r="F73" s="35">
        <f>F74</f>
        <v>22398.26397</v>
      </c>
      <c r="G73" s="29">
        <f>G74</f>
        <v>19062.107259999997</v>
      </c>
      <c r="H73" s="31">
        <f>G73-F73</f>
        <v>-3336.156710000003</v>
      </c>
      <c r="I73" s="31">
        <f>G73/F73*100</f>
        <v>85.10528889886994</v>
      </c>
    </row>
    <row r="74" spans="1:9" ht="15.75" customHeight="1">
      <c r="A74" s="44" t="s">
        <v>38</v>
      </c>
      <c r="B74" s="10">
        <v>927</v>
      </c>
      <c r="C74" s="45" t="s">
        <v>24</v>
      </c>
      <c r="D74" s="8"/>
      <c r="E74" s="8"/>
      <c r="F74" s="24">
        <f>F75+F79</f>
        <v>22398.26397</v>
      </c>
      <c r="G74" s="21">
        <f>G75+G79</f>
        <v>19062.107259999997</v>
      </c>
      <c r="H74" s="28">
        <f>G74-F74</f>
        <v>-3336.156710000003</v>
      </c>
      <c r="I74" s="28">
        <f>G74/F74*100</f>
        <v>85.10528889886994</v>
      </c>
    </row>
    <row r="75" spans="1:9" ht="56.25" customHeight="1">
      <c r="A75" s="67" t="s">
        <v>132</v>
      </c>
      <c r="B75" s="10">
        <v>927</v>
      </c>
      <c r="C75" s="45" t="s">
        <v>24</v>
      </c>
      <c r="D75" s="87" t="s">
        <v>147</v>
      </c>
      <c r="E75" s="69"/>
      <c r="F75" s="24">
        <f aca="true" t="shared" si="10" ref="F75:I77">F76</f>
        <v>2093.02177</v>
      </c>
      <c r="G75" s="21">
        <f t="shared" si="10"/>
        <v>2078.27297</v>
      </c>
      <c r="H75" s="28">
        <f t="shared" si="10"/>
        <v>-14.748799999999846</v>
      </c>
      <c r="I75" s="28">
        <f t="shared" si="10"/>
        <v>99.29533461087698</v>
      </c>
    </row>
    <row r="76" spans="1:9" ht="36.75" customHeight="1">
      <c r="A76" s="68" t="s">
        <v>133</v>
      </c>
      <c r="B76" s="10">
        <v>927</v>
      </c>
      <c r="C76" s="45" t="s">
        <v>24</v>
      </c>
      <c r="D76" s="87" t="s">
        <v>148</v>
      </c>
      <c r="E76" s="69"/>
      <c r="F76" s="24">
        <f t="shared" si="10"/>
        <v>2093.02177</v>
      </c>
      <c r="G76" s="21">
        <f t="shared" si="10"/>
        <v>2078.27297</v>
      </c>
      <c r="H76" s="28">
        <f t="shared" si="10"/>
        <v>-14.748799999999846</v>
      </c>
      <c r="I76" s="28">
        <f t="shared" si="10"/>
        <v>99.29533461087698</v>
      </c>
    </row>
    <row r="77" spans="1:9" ht="36" customHeight="1">
      <c r="A77" s="53" t="s">
        <v>74</v>
      </c>
      <c r="B77" s="10">
        <v>927</v>
      </c>
      <c r="C77" s="45" t="s">
        <v>24</v>
      </c>
      <c r="D77" s="87" t="s">
        <v>148</v>
      </c>
      <c r="E77" s="69">
        <v>200</v>
      </c>
      <c r="F77" s="24">
        <f t="shared" si="10"/>
        <v>2093.02177</v>
      </c>
      <c r="G77" s="21">
        <f t="shared" si="10"/>
        <v>2078.27297</v>
      </c>
      <c r="H77" s="28">
        <f t="shared" si="10"/>
        <v>-14.748799999999846</v>
      </c>
      <c r="I77" s="28">
        <f t="shared" si="10"/>
        <v>99.29533461087698</v>
      </c>
    </row>
    <row r="78" spans="1:9" ht="38.25" customHeight="1">
      <c r="A78" s="53" t="s">
        <v>76</v>
      </c>
      <c r="B78" s="10">
        <v>927</v>
      </c>
      <c r="C78" s="45" t="s">
        <v>24</v>
      </c>
      <c r="D78" s="87" t="s">
        <v>148</v>
      </c>
      <c r="E78" s="69">
        <v>240</v>
      </c>
      <c r="F78" s="24">
        <f>'[1]Лист1'!$E$69</f>
        <v>2093.02177</v>
      </c>
      <c r="G78" s="21">
        <f>'[1]Лист1'!$F$69</f>
        <v>2078.27297</v>
      </c>
      <c r="H78" s="28">
        <f>G78-F78</f>
        <v>-14.748799999999846</v>
      </c>
      <c r="I78" s="28">
        <f>G78/F78*100</f>
        <v>99.29533461087698</v>
      </c>
    </row>
    <row r="79" spans="1:9" ht="15.75" customHeight="1">
      <c r="A79" s="48" t="s">
        <v>84</v>
      </c>
      <c r="B79" s="10">
        <v>927</v>
      </c>
      <c r="C79" s="45" t="s">
        <v>24</v>
      </c>
      <c r="D79" s="8">
        <v>9700000</v>
      </c>
      <c r="E79" s="8"/>
      <c r="F79" s="24">
        <f>F80+F83</f>
        <v>20305.2422</v>
      </c>
      <c r="G79" s="21">
        <f>G80+G83</f>
        <v>16983.83429</v>
      </c>
      <c r="H79" s="28">
        <f>G79-F79</f>
        <v>-3321.4079100000017</v>
      </c>
      <c r="I79" s="28">
        <f>G79/F79*100</f>
        <v>83.64260875450182</v>
      </c>
    </row>
    <row r="80" spans="1:9" ht="25.5" customHeight="1">
      <c r="A80" s="44" t="s">
        <v>25</v>
      </c>
      <c r="B80" s="10">
        <v>927</v>
      </c>
      <c r="C80" s="45" t="s">
        <v>24</v>
      </c>
      <c r="D80" s="45" t="s">
        <v>90</v>
      </c>
      <c r="E80" s="8"/>
      <c r="F80" s="21">
        <f aca="true" t="shared" si="11" ref="F80:I81">F81</f>
        <v>14587.242199999999</v>
      </c>
      <c r="G80" s="21">
        <f t="shared" si="11"/>
        <v>14587.242199999999</v>
      </c>
      <c r="H80" s="28">
        <f t="shared" si="11"/>
        <v>0</v>
      </c>
      <c r="I80" s="28">
        <f t="shared" si="11"/>
        <v>100</v>
      </c>
    </row>
    <row r="81" spans="1:9" ht="24" customHeight="1">
      <c r="A81" s="14" t="s">
        <v>74</v>
      </c>
      <c r="B81" s="10">
        <v>927</v>
      </c>
      <c r="C81" s="45" t="s">
        <v>24</v>
      </c>
      <c r="D81" s="45" t="s">
        <v>90</v>
      </c>
      <c r="E81" s="8">
        <v>200</v>
      </c>
      <c r="F81" s="21">
        <f t="shared" si="11"/>
        <v>14587.242199999999</v>
      </c>
      <c r="G81" s="21">
        <f t="shared" si="11"/>
        <v>14587.242199999999</v>
      </c>
      <c r="H81" s="28">
        <f t="shared" si="11"/>
        <v>0</v>
      </c>
      <c r="I81" s="28">
        <f t="shared" si="11"/>
        <v>100</v>
      </c>
    </row>
    <row r="82" spans="1:9" ht="28.5" customHeight="1">
      <c r="A82" s="13" t="s">
        <v>76</v>
      </c>
      <c r="B82" s="10">
        <v>927</v>
      </c>
      <c r="C82" s="45" t="s">
        <v>24</v>
      </c>
      <c r="D82" s="45" t="s">
        <v>90</v>
      </c>
      <c r="E82" s="8">
        <v>240</v>
      </c>
      <c r="F82" s="21">
        <f>'[1]Лист1'!$E$73</f>
        <v>14587.242199999999</v>
      </c>
      <c r="G82" s="21">
        <f>'[1]Лист1'!$F$73</f>
        <v>14587.242199999999</v>
      </c>
      <c r="H82" s="28">
        <f>G82-F82</f>
        <v>0</v>
      </c>
      <c r="I82" s="28">
        <f>G82/F82*100</f>
        <v>100</v>
      </c>
    </row>
    <row r="83" spans="1:9" ht="36" customHeight="1">
      <c r="A83" s="71" t="s">
        <v>135</v>
      </c>
      <c r="B83" s="10">
        <v>927</v>
      </c>
      <c r="C83" s="45" t="s">
        <v>24</v>
      </c>
      <c r="D83" s="45" t="s">
        <v>134</v>
      </c>
      <c r="E83" s="12"/>
      <c r="F83" s="21">
        <f aca="true" t="shared" si="12" ref="F83:I84">F84</f>
        <v>5718</v>
      </c>
      <c r="G83" s="21">
        <f t="shared" si="12"/>
        <v>2396.5920899999996</v>
      </c>
      <c r="H83" s="28">
        <f t="shared" si="12"/>
        <v>-3321.4079100000004</v>
      </c>
      <c r="I83" s="28">
        <f t="shared" si="12"/>
        <v>41.91311804826862</v>
      </c>
    </row>
    <row r="84" spans="1:9" ht="26.25" customHeight="1">
      <c r="A84" s="14" t="s">
        <v>74</v>
      </c>
      <c r="B84" s="10">
        <v>927</v>
      </c>
      <c r="C84" s="45" t="s">
        <v>24</v>
      </c>
      <c r="D84" s="45" t="s">
        <v>134</v>
      </c>
      <c r="E84" s="12">
        <v>200</v>
      </c>
      <c r="F84" s="21">
        <f t="shared" si="12"/>
        <v>5718</v>
      </c>
      <c r="G84" s="21">
        <f t="shared" si="12"/>
        <v>2396.5920899999996</v>
      </c>
      <c r="H84" s="28">
        <f t="shared" si="12"/>
        <v>-3321.4079100000004</v>
      </c>
      <c r="I84" s="28">
        <f t="shared" si="12"/>
        <v>41.91311804826862</v>
      </c>
    </row>
    <row r="85" spans="1:9" ht="30.75" customHeight="1">
      <c r="A85" s="15" t="s">
        <v>76</v>
      </c>
      <c r="B85" s="10">
        <v>927</v>
      </c>
      <c r="C85" s="45" t="s">
        <v>24</v>
      </c>
      <c r="D85" s="45" t="s">
        <v>134</v>
      </c>
      <c r="E85" s="12">
        <v>240</v>
      </c>
      <c r="F85" s="21">
        <f>'[1]Лист1'!$E$76</f>
        <v>5718</v>
      </c>
      <c r="G85" s="21">
        <f>'[1]Лист1'!$F$76</f>
        <v>2396.5920899999996</v>
      </c>
      <c r="H85" s="28">
        <f>G85-F85</f>
        <v>-3321.4079100000004</v>
      </c>
      <c r="I85" s="28">
        <f>G85/F85*100</f>
        <v>41.91311804826862</v>
      </c>
    </row>
    <row r="86" spans="1:9" ht="17.25" customHeight="1">
      <c r="A86" s="60" t="s">
        <v>126</v>
      </c>
      <c r="B86" s="43">
        <v>927</v>
      </c>
      <c r="C86" s="61" t="s">
        <v>18</v>
      </c>
      <c r="D86" s="62"/>
      <c r="E86" s="62"/>
      <c r="F86" s="35">
        <f>F87+F95+F100</f>
        <v>13269.72372</v>
      </c>
      <c r="G86" s="31">
        <f>G87+G95+G100</f>
        <v>8314.72372</v>
      </c>
      <c r="H86" s="31">
        <f>G86-F86</f>
        <v>-4955</v>
      </c>
      <c r="I86" s="31">
        <f>G86/F86*100</f>
        <v>62.65935821608801</v>
      </c>
    </row>
    <row r="87" spans="1:9" ht="13.5" customHeight="1">
      <c r="A87" s="44" t="s">
        <v>91</v>
      </c>
      <c r="B87" s="10">
        <v>927</v>
      </c>
      <c r="C87" s="45" t="s">
        <v>92</v>
      </c>
      <c r="D87" s="8"/>
      <c r="E87" s="8"/>
      <c r="F87" s="21">
        <f>F88</f>
        <v>1040.90892</v>
      </c>
      <c r="G87" s="37">
        <f>G88</f>
        <v>1040.90892</v>
      </c>
      <c r="H87" s="28">
        <f>H88</f>
        <v>0</v>
      </c>
      <c r="I87" s="28">
        <f>I88</f>
        <v>100</v>
      </c>
    </row>
    <row r="88" spans="1:9" ht="14.25" customHeight="1">
      <c r="A88" s="49" t="s">
        <v>84</v>
      </c>
      <c r="B88" s="10">
        <v>927</v>
      </c>
      <c r="C88" s="45" t="s">
        <v>92</v>
      </c>
      <c r="D88" s="8">
        <v>9700000</v>
      </c>
      <c r="E88" s="8"/>
      <c r="F88" s="24">
        <f>F89+F92</f>
        <v>1040.90892</v>
      </c>
      <c r="G88" s="37">
        <f>G89+G92</f>
        <v>1040.90892</v>
      </c>
      <c r="H88" s="28">
        <f>G88-F88</f>
        <v>0</v>
      </c>
      <c r="I88" s="28">
        <f>G88/F88*100</f>
        <v>100</v>
      </c>
    </row>
    <row r="89" spans="1:9" ht="15.75" customHeight="1">
      <c r="A89" s="50" t="s">
        <v>93</v>
      </c>
      <c r="B89" s="10">
        <v>927</v>
      </c>
      <c r="C89" s="45" t="s">
        <v>92</v>
      </c>
      <c r="D89" s="45" t="s">
        <v>94</v>
      </c>
      <c r="E89" s="8"/>
      <c r="F89" s="24">
        <f aca="true" t="shared" si="13" ref="F89:I90">F90</f>
        <v>282.19463</v>
      </c>
      <c r="G89" s="21">
        <f t="shared" si="13"/>
        <v>282.19463</v>
      </c>
      <c r="H89" s="28">
        <f t="shared" si="13"/>
        <v>0</v>
      </c>
      <c r="I89" s="28">
        <f t="shared" si="13"/>
        <v>100</v>
      </c>
    </row>
    <row r="90" spans="1:9" ht="27.75" customHeight="1">
      <c r="A90" s="14" t="s">
        <v>74</v>
      </c>
      <c r="B90" s="10">
        <v>927</v>
      </c>
      <c r="C90" s="45" t="s">
        <v>92</v>
      </c>
      <c r="D90" s="45" t="s">
        <v>94</v>
      </c>
      <c r="E90" s="8">
        <v>200</v>
      </c>
      <c r="F90" s="24">
        <f t="shared" si="13"/>
        <v>282.19463</v>
      </c>
      <c r="G90" s="21">
        <f t="shared" si="13"/>
        <v>282.19463</v>
      </c>
      <c r="H90" s="28">
        <f t="shared" si="13"/>
        <v>0</v>
      </c>
      <c r="I90" s="28">
        <f t="shared" si="13"/>
        <v>100</v>
      </c>
    </row>
    <row r="91" spans="1:9" ht="27" customHeight="1">
      <c r="A91" s="13" t="s">
        <v>76</v>
      </c>
      <c r="B91" s="10">
        <v>927</v>
      </c>
      <c r="C91" s="45" t="s">
        <v>92</v>
      </c>
      <c r="D91" s="45" t="s">
        <v>94</v>
      </c>
      <c r="E91" s="45" t="s">
        <v>77</v>
      </c>
      <c r="F91" s="24">
        <f>'[1]Лист1'!$E$82</f>
        <v>282.19463</v>
      </c>
      <c r="G91" s="21">
        <f>'[1]Лист1'!$F$82</f>
        <v>282.19463</v>
      </c>
      <c r="H91" s="28">
        <f aca="true" t="shared" si="14" ref="H91:I93">H92</f>
        <v>0</v>
      </c>
      <c r="I91" s="28">
        <f t="shared" si="14"/>
        <v>100</v>
      </c>
    </row>
    <row r="92" spans="1:9" ht="25.5" customHeight="1">
      <c r="A92" s="44" t="s">
        <v>95</v>
      </c>
      <c r="B92" s="10">
        <v>927</v>
      </c>
      <c r="C92" s="45" t="s">
        <v>92</v>
      </c>
      <c r="D92" s="45" t="s">
        <v>96</v>
      </c>
      <c r="E92" s="45"/>
      <c r="F92" s="21">
        <f>F93</f>
        <v>758.71429</v>
      </c>
      <c r="G92" s="28">
        <f>G93</f>
        <v>758.71429</v>
      </c>
      <c r="H92" s="28">
        <f t="shared" si="14"/>
        <v>0</v>
      </c>
      <c r="I92" s="28">
        <f t="shared" si="14"/>
        <v>100</v>
      </c>
    </row>
    <row r="93" spans="1:9" ht="26.25" customHeight="1">
      <c r="A93" s="11" t="s">
        <v>97</v>
      </c>
      <c r="B93" s="10">
        <v>927</v>
      </c>
      <c r="C93" s="45" t="s">
        <v>92</v>
      </c>
      <c r="D93" s="45" t="s">
        <v>96</v>
      </c>
      <c r="E93" s="45" t="s">
        <v>98</v>
      </c>
      <c r="F93" s="21">
        <f>F94</f>
        <v>758.71429</v>
      </c>
      <c r="G93" s="28">
        <f>G94</f>
        <v>758.71429</v>
      </c>
      <c r="H93" s="28">
        <f t="shared" si="14"/>
        <v>0</v>
      </c>
      <c r="I93" s="28">
        <f t="shared" si="14"/>
        <v>100</v>
      </c>
    </row>
    <row r="94" spans="1:9" ht="26.25" customHeight="1">
      <c r="A94" s="9" t="s">
        <v>99</v>
      </c>
      <c r="B94" s="10">
        <v>927</v>
      </c>
      <c r="C94" s="45" t="s">
        <v>92</v>
      </c>
      <c r="D94" s="45" t="s">
        <v>96</v>
      </c>
      <c r="E94" s="45" t="s">
        <v>100</v>
      </c>
      <c r="F94" s="21">
        <f>'[1]Лист1'!$E$85</f>
        <v>758.71429</v>
      </c>
      <c r="G94" s="28">
        <f>'[1]Лист1'!$F$85</f>
        <v>758.71429</v>
      </c>
      <c r="H94" s="28">
        <f>G94-F94</f>
        <v>0</v>
      </c>
      <c r="I94" s="28">
        <f>G94/F94*100</f>
        <v>100</v>
      </c>
    </row>
    <row r="95" spans="1:9" ht="26.25" customHeight="1">
      <c r="A95" s="53" t="s">
        <v>136</v>
      </c>
      <c r="B95" s="10">
        <v>927</v>
      </c>
      <c r="C95" s="73" t="s">
        <v>138</v>
      </c>
      <c r="D95" s="66"/>
      <c r="E95" s="74"/>
      <c r="F95" s="21">
        <f aca="true" t="shared" si="15" ref="F95:I98">F96</f>
        <v>400</v>
      </c>
      <c r="G95" s="28">
        <f t="shared" si="15"/>
        <v>400</v>
      </c>
      <c r="H95" s="28">
        <f t="shared" si="15"/>
        <v>0</v>
      </c>
      <c r="I95" s="28">
        <f t="shared" si="15"/>
        <v>100</v>
      </c>
    </row>
    <row r="96" spans="1:9" ht="26.25" customHeight="1">
      <c r="A96" s="72" t="s">
        <v>84</v>
      </c>
      <c r="B96" s="10">
        <v>927</v>
      </c>
      <c r="C96" s="73" t="s">
        <v>138</v>
      </c>
      <c r="D96" s="66">
        <v>9700000</v>
      </c>
      <c r="E96" s="74"/>
      <c r="F96" s="21">
        <f t="shared" si="15"/>
        <v>400</v>
      </c>
      <c r="G96" s="28">
        <f t="shared" si="15"/>
        <v>400</v>
      </c>
      <c r="H96" s="28">
        <f t="shared" si="15"/>
        <v>0</v>
      </c>
      <c r="I96" s="28">
        <f t="shared" si="15"/>
        <v>100</v>
      </c>
    </row>
    <row r="97" spans="1:9" ht="36" customHeight="1">
      <c r="A97" s="53" t="s">
        <v>137</v>
      </c>
      <c r="B97" s="10">
        <v>927</v>
      </c>
      <c r="C97" s="73" t="s">
        <v>138</v>
      </c>
      <c r="D97" s="66">
        <v>9700352</v>
      </c>
      <c r="E97" s="74"/>
      <c r="F97" s="21">
        <f t="shared" si="15"/>
        <v>400</v>
      </c>
      <c r="G97" s="28">
        <f t="shared" si="15"/>
        <v>400</v>
      </c>
      <c r="H97" s="28">
        <f t="shared" si="15"/>
        <v>0</v>
      </c>
      <c r="I97" s="28">
        <f t="shared" si="15"/>
        <v>100</v>
      </c>
    </row>
    <row r="98" spans="1:9" ht="36.75" customHeight="1">
      <c r="A98" s="54" t="s">
        <v>74</v>
      </c>
      <c r="B98" s="10">
        <v>927</v>
      </c>
      <c r="C98" s="73" t="s">
        <v>138</v>
      </c>
      <c r="D98" s="66">
        <v>9700352</v>
      </c>
      <c r="E98" s="74" t="s">
        <v>75</v>
      </c>
      <c r="F98" s="21">
        <f t="shared" si="15"/>
        <v>400</v>
      </c>
      <c r="G98" s="28">
        <f t="shared" si="15"/>
        <v>400</v>
      </c>
      <c r="H98" s="28">
        <f t="shared" si="15"/>
        <v>0</v>
      </c>
      <c r="I98" s="28">
        <f t="shared" si="15"/>
        <v>100</v>
      </c>
    </row>
    <row r="99" spans="1:9" ht="35.25" customHeight="1">
      <c r="A99" s="55" t="s">
        <v>76</v>
      </c>
      <c r="B99" s="10">
        <v>927</v>
      </c>
      <c r="C99" s="73" t="s">
        <v>138</v>
      </c>
      <c r="D99" s="66">
        <v>9700352</v>
      </c>
      <c r="E99" s="74" t="s">
        <v>77</v>
      </c>
      <c r="F99" s="21">
        <f>'[1]Лист1'!$E$90</f>
        <v>400</v>
      </c>
      <c r="G99" s="28">
        <f>'[1]Лист1'!$F$90</f>
        <v>400</v>
      </c>
      <c r="H99" s="28">
        <f>G99-F99</f>
        <v>0</v>
      </c>
      <c r="I99" s="28">
        <f>G99/F99*100</f>
        <v>100</v>
      </c>
    </row>
    <row r="100" spans="1:9" ht="20.25" customHeight="1">
      <c r="A100" s="50" t="s">
        <v>19</v>
      </c>
      <c r="B100" s="10">
        <v>927</v>
      </c>
      <c r="C100" s="45" t="s">
        <v>20</v>
      </c>
      <c r="D100" s="8"/>
      <c r="E100" s="8"/>
      <c r="F100" s="21">
        <f>F101</f>
        <v>11828.8148</v>
      </c>
      <c r="G100" s="28">
        <f>G101</f>
        <v>6873.8148</v>
      </c>
      <c r="H100" s="28">
        <f>H101</f>
        <v>-4955</v>
      </c>
      <c r="I100" s="28">
        <f>I101</f>
        <v>58.11076524758846</v>
      </c>
    </row>
    <row r="101" spans="1:9" ht="24.75" customHeight="1">
      <c r="A101" s="48" t="s">
        <v>84</v>
      </c>
      <c r="B101" s="10">
        <v>927</v>
      </c>
      <c r="C101" s="45" t="s">
        <v>20</v>
      </c>
      <c r="D101" s="8">
        <v>9700000</v>
      </c>
      <c r="E101" s="8"/>
      <c r="F101" s="21">
        <f>F102+F105+F108+F111+F114</f>
        <v>11828.8148</v>
      </c>
      <c r="G101" s="28">
        <f>G102+G105+G108+G112+G114</f>
        <v>6873.8148</v>
      </c>
      <c r="H101" s="28">
        <f>G101-F101</f>
        <v>-4955</v>
      </c>
      <c r="I101" s="28">
        <f>G101/F101*100</f>
        <v>58.11076524758846</v>
      </c>
    </row>
    <row r="102" spans="1:9" ht="15" customHeight="1">
      <c r="A102" s="44" t="s">
        <v>21</v>
      </c>
      <c r="B102" s="10">
        <v>927</v>
      </c>
      <c r="C102" s="45" t="s">
        <v>20</v>
      </c>
      <c r="D102" s="45" t="s">
        <v>101</v>
      </c>
      <c r="E102" s="8"/>
      <c r="F102" s="24">
        <f aca="true" t="shared" si="16" ref="F102:I103">F103</f>
        <v>3431.77369</v>
      </c>
      <c r="G102" s="28">
        <f t="shared" si="16"/>
        <v>3431.77369</v>
      </c>
      <c r="H102" s="28">
        <f t="shared" si="16"/>
        <v>0</v>
      </c>
      <c r="I102" s="28">
        <f t="shared" si="16"/>
        <v>100</v>
      </c>
    </row>
    <row r="103" spans="1:9" ht="25.5" customHeight="1">
      <c r="A103" s="14" t="s">
        <v>74</v>
      </c>
      <c r="B103" s="10">
        <v>927</v>
      </c>
      <c r="C103" s="45" t="s">
        <v>20</v>
      </c>
      <c r="D103" s="45" t="s">
        <v>101</v>
      </c>
      <c r="E103" s="8">
        <v>200</v>
      </c>
      <c r="F103" s="24">
        <f t="shared" si="16"/>
        <v>3431.77369</v>
      </c>
      <c r="G103" s="28">
        <f t="shared" si="16"/>
        <v>3431.77369</v>
      </c>
      <c r="H103" s="28">
        <f t="shared" si="16"/>
        <v>0</v>
      </c>
      <c r="I103" s="28">
        <f t="shared" si="16"/>
        <v>100</v>
      </c>
    </row>
    <row r="104" spans="1:9" ht="28.5" customHeight="1">
      <c r="A104" s="9" t="s">
        <v>76</v>
      </c>
      <c r="B104" s="10">
        <v>927</v>
      </c>
      <c r="C104" s="45" t="s">
        <v>20</v>
      </c>
      <c r="D104" s="45" t="s">
        <v>101</v>
      </c>
      <c r="E104" s="45" t="s">
        <v>77</v>
      </c>
      <c r="F104" s="24">
        <f>'[1]Лист1'!$E$95</f>
        <v>3431.77369</v>
      </c>
      <c r="G104" s="28">
        <f>'[1]Лист1'!$F$95</f>
        <v>3431.77369</v>
      </c>
      <c r="H104" s="28">
        <f>G104-F104</f>
        <v>0</v>
      </c>
      <c r="I104" s="37">
        <f>G104/F104*100</f>
        <v>100</v>
      </c>
    </row>
    <row r="105" spans="1:9" ht="42" customHeight="1">
      <c r="A105" s="44" t="s">
        <v>26</v>
      </c>
      <c r="B105" s="10">
        <v>927</v>
      </c>
      <c r="C105" s="45" t="s">
        <v>20</v>
      </c>
      <c r="D105" s="45" t="s">
        <v>102</v>
      </c>
      <c r="E105" s="8"/>
      <c r="F105" s="24">
        <f aca="true" t="shared" si="17" ref="F105:I106">F106</f>
        <v>1500.21632</v>
      </c>
      <c r="G105" s="28">
        <f t="shared" si="17"/>
        <v>1500.21632</v>
      </c>
      <c r="H105" s="28">
        <f t="shared" si="17"/>
        <v>0</v>
      </c>
      <c r="I105" s="37">
        <f t="shared" si="17"/>
        <v>100</v>
      </c>
    </row>
    <row r="106" spans="1:9" ht="29.25" customHeight="1">
      <c r="A106" s="14" t="s">
        <v>74</v>
      </c>
      <c r="B106" s="10">
        <v>927</v>
      </c>
      <c r="C106" s="45" t="s">
        <v>20</v>
      </c>
      <c r="D106" s="45" t="s">
        <v>102</v>
      </c>
      <c r="E106" s="8">
        <v>200</v>
      </c>
      <c r="F106" s="24">
        <f t="shared" si="17"/>
        <v>1500.21632</v>
      </c>
      <c r="G106" s="28">
        <f t="shared" si="17"/>
        <v>1500.21632</v>
      </c>
      <c r="H106" s="28">
        <f t="shared" si="17"/>
        <v>0</v>
      </c>
      <c r="I106" s="37">
        <f t="shared" si="17"/>
        <v>100</v>
      </c>
    </row>
    <row r="107" spans="1:9" ht="29.25" customHeight="1">
      <c r="A107" s="13" t="s">
        <v>76</v>
      </c>
      <c r="B107" s="10">
        <v>927</v>
      </c>
      <c r="C107" s="45" t="s">
        <v>20</v>
      </c>
      <c r="D107" s="45" t="s">
        <v>102</v>
      </c>
      <c r="E107" s="45" t="s">
        <v>77</v>
      </c>
      <c r="F107" s="24">
        <f>'[1]Лист1'!$E$98</f>
        <v>1500.21632</v>
      </c>
      <c r="G107" s="28">
        <f>'[1]Лист1'!$F$98</f>
        <v>1500.21632</v>
      </c>
      <c r="H107" s="28">
        <f>G107-F107</f>
        <v>0</v>
      </c>
      <c r="I107" s="37">
        <f>G107/F107*100</f>
        <v>100</v>
      </c>
    </row>
    <row r="108" spans="1:9" ht="15" customHeight="1">
      <c r="A108" s="13" t="s">
        <v>54</v>
      </c>
      <c r="B108" s="10">
        <v>927</v>
      </c>
      <c r="C108" s="45" t="s">
        <v>20</v>
      </c>
      <c r="D108" s="45" t="s">
        <v>103</v>
      </c>
      <c r="E108" s="45"/>
      <c r="F108" s="24">
        <f aca="true" t="shared" si="18" ref="F108:I109">F109</f>
        <v>1677.75824</v>
      </c>
      <c r="G108" s="21">
        <f t="shared" si="18"/>
        <v>1677.75824</v>
      </c>
      <c r="H108" s="28">
        <f t="shared" si="18"/>
        <v>0</v>
      </c>
      <c r="I108" s="28">
        <f t="shared" si="18"/>
        <v>100</v>
      </c>
    </row>
    <row r="109" spans="1:9" ht="27.75" customHeight="1">
      <c r="A109" s="14" t="s">
        <v>74</v>
      </c>
      <c r="B109" s="10">
        <v>927</v>
      </c>
      <c r="C109" s="45" t="s">
        <v>20</v>
      </c>
      <c r="D109" s="45" t="s">
        <v>103</v>
      </c>
      <c r="E109" s="45" t="s">
        <v>75</v>
      </c>
      <c r="F109" s="24">
        <f t="shared" si="18"/>
        <v>1677.75824</v>
      </c>
      <c r="G109" s="21">
        <f t="shared" si="18"/>
        <v>1677.75824</v>
      </c>
      <c r="H109" s="28">
        <f t="shared" si="18"/>
        <v>0</v>
      </c>
      <c r="I109" s="28">
        <f t="shared" si="18"/>
        <v>100</v>
      </c>
    </row>
    <row r="110" spans="1:9" ht="28.5" customHeight="1">
      <c r="A110" s="9" t="s">
        <v>76</v>
      </c>
      <c r="B110" s="10">
        <v>927</v>
      </c>
      <c r="C110" s="45" t="s">
        <v>20</v>
      </c>
      <c r="D110" s="45" t="s">
        <v>103</v>
      </c>
      <c r="E110" s="45" t="s">
        <v>77</v>
      </c>
      <c r="F110" s="24">
        <f>'[1]Лист1'!$E$101</f>
        <v>1677.75824</v>
      </c>
      <c r="G110" s="21">
        <f>'[1]Лист1'!$F$101</f>
        <v>1677.75824</v>
      </c>
      <c r="H110" s="28">
        <f>G110-F110</f>
        <v>0</v>
      </c>
      <c r="I110" s="28">
        <f>G110/F110*100</f>
        <v>100</v>
      </c>
    </row>
    <row r="111" spans="1:9" ht="26.25" customHeight="1">
      <c r="A111" s="44" t="s">
        <v>22</v>
      </c>
      <c r="B111" s="10">
        <v>927</v>
      </c>
      <c r="C111" s="45" t="s">
        <v>20</v>
      </c>
      <c r="D111" s="45" t="s">
        <v>104</v>
      </c>
      <c r="E111" s="8"/>
      <c r="F111" s="24">
        <f aca="true" t="shared" si="19" ref="F111:I112">F112</f>
        <v>264.06655</v>
      </c>
      <c r="G111" s="28">
        <f t="shared" si="19"/>
        <v>264.06655</v>
      </c>
      <c r="H111" s="28">
        <f t="shared" si="19"/>
        <v>0</v>
      </c>
      <c r="I111" s="28">
        <f t="shared" si="19"/>
        <v>100</v>
      </c>
    </row>
    <row r="112" spans="1:9" ht="26.25" customHeight="1">
      <c r="A112" s="14" t="s">
        <v>74</v>
      </c>
      <c r="B112" s="10">
        <v>927</v>
      </c>
      <c r="C112" s="45" t="s">
        <v>20</v>
      </c>
      <c r="D112" s="45" t="s">
        <v>104</v>
      </c>
      <c r="E112" s="8">
        <v>200</v>
      </c>
      <c r="F112" s="24">
        <f t="shared" si="19"/>
        <v>264.06655</v>
      </c>
      <c r="G112" s="28">
        <f t="shared" si="19"/>
        <v>264.06655</v>
      </c>
      <c r="H112" s="28">
        <f t="shared" si="19"/>
        <v>0</v>
      </c>
      <c r="I112" s="28">
        <f t="shared" si="19"/>
        <v>100</v>
      </c>
    </row>
    <row r="113" spans="1:9" ht="27" customHeight="1">
      <c r="A113" s="9" t="s">
        <v>76</v>
      </c>
      <c r="B113" s="10">
        <v>927</v>
      </c>
      <c r="C113" s="45" t="s">
        <v>20</v>
      </c>
      <c r="D113" s="45" t="s">
        <v>104</v>
      </c>
      <c r="E113" s="8">
        <v>240</v>
      </c>
      <c r="F113" s="24">
        <f>'[1]Лист1'!$E$104</f>
        <v>264.06655</v>
      </c>
      <c r="G113" s="28">
        <f>'[1]Лист1'!$F$104</f>
        <v>264.06655</v>
      </c>
      <c r="H113" s="28">
        <f>G113-F113</f>
        <v>0</v>
      </c>
      <c r="I113" s="28">
        <f>G113/F113*100</f>
        <v>100</v>
      </c>
    </row>
    <row r="114" spans="1:9" ht="55.5" customHeight="1">
      <c r="A114" s="75" t="s">
        <v>139</v>
      </c>
      <c r="B114" s="10">
        <v>927</v>
      </c>
      <c r="C114" s="76" t="s">
        <v>20</v>
      </c>
      <c r="D114" s="77" t="s">
        <v>140</v>
      </c>
      <c r="E114" s="66"/>
      <c r="F114" s="24">
        <f aca="true" t="shared" si="20" ref="F114:I115">F115</f>
        <v>4955</v>
      </c>
      <c r="G114" s="21">
        <f t="shared" si="20"/>
        <v>0</v>
      </c>
      <c r="H114" s="28">
        <f t="shared" si="20"/>
        <v>-4955</v>
      </c>
      <c r="I114" s="28">
        <f t="shared" si="20"/>
        <v>0</v>
      </c>
    </row>
    <row r="115" spans="1:9" ht="27" customHeight="1">
      <c r="A115" s="14" t="s">
        <v>74</v>
      </c>
      <c r="B115" s="10">
        <v>927</v>
      </c>
      <c r="C115" s="76" t="s">
        <v>20</v>
      </c>
      <c r="D115" s="77" t="s">
        <v>140</v>
      </c>
      <c r="E115" s="66">
        <v>200</v>
      </c>
      <c r="F115" s="24">
        <f t="shared" si="20"/>
        <v>4955</v>
      </c>
      <c r="G115" s="21">
        <f t="shared" si="20"/>
        <v>0</v>
      </c>
      <c r="H115" s="28">
        <f t="shared" si="20"/>
        <v>-4955</v>
      </c>
      <c r="I115" s="28">
        <f t="shared" si="20"/>
        <v>0</v>
      </c>
    </row>
    <row r="116" spans="1:9" ht="27.75" customHeight="1">
      <c r="A116" s="9" t="s">
        <v>76</v>
      </c>
      <c r="B116" s="10">
        <v>927</v>
      </c>
      <c r="C116" s="78" t="s">
        <v>20</v>
      </c>
      <c r="D116" s="79" t="s">
        <v>140</v>
      </c>
      <c r="E116" s="80">
        <v>240</v>
      </c>
      <c r="F116" s="24">
        <f>'[1]Лист1'!$E$107</f>
        <v>4955</v>
      </c>
      <c r="G116" s="38">
        <f>'[1]Лист1'!$F$107</f>
        <v>0</v>
      </c>
      <c r="H116" s="28">
        <f>G116-F116</f>
        <v>-4955</v>
      </c>
      <c r="I116" s="28">
        <f>G116/F116*100</f>
        <v>0</v>
      </c>
    </row>
    <row r="117" spans="1:9" ht="15" customHeight="1">
      <c r="A117" s="60" t="s">
        <v>124</v>
      </c>
      <c r="B117" s="43">
        <v>927</v>
      </c>
      <c r="C117" s="61" t="s">
        <v>27</v>
      </c>
      <c r="D117" s="62"/>
      <c r="E117" s="62"/>
      <c r="F117" s="35">
        <f aca="true" t="shared" si="21" ref="F117:G121">F118</f>
        <v>248.6</v>
      </c>
      <c r="G117" s="29">
        <f t="shared" si="21"/>
        <v>248.64</v>
      </c>
      <c r="H117" s="31">
        <f>G117-F117</f>
        <v>0.03999999999999204</v>
      </c>
      <c r="I117" s="31">
        <f>G117/F117*100</f>
        <v>100.01609010458567</v>
      </c>
    </row>
    <row r="118" spans="1:9" ht="16.5" customHeight="1">
      <c r="A118" s="44" t="s">
        <v>28</v>
      </c>
      <c r="B118" s="10">
        <v>927</v>
      </c>
      <c r="C118" s="45" t="s">
        <v>29</v>
      </c>
      <c r="D118" s="8"/>
      <c r="E118" s="8"/>
      <c r="F118" s="24">
        <f t="shared" si="21"/>
        <v>248.6</v>
      </c>
      <c r="G118" s="21">
        <f t="shared" si="21"/>
        <v>248.64</v>
      </c>
      <c r="H118" s="28">
        <f aca="true" t="shared" si="22" ref="H118:I121">H119</f>
        <v>0.03999999999999204</v>
      </c>
      <c r="I118" s="28">
        <f t="shared" si="22"/>
        <v>100.01609010458567</v>
      </c>
    </row>
    <row r="119" spans="1:9" ht="14.25" customHeight="1">
      <c r="A119" s="48" t="s">
        <v>84</v>
      </c>
      <c r="B119" s="10">
        <v>927</v>
      </c>
      <c r="C119" s="45" t="s">
        <v>29</v>
      </c>
      <c r="D119" s="8">
        <v>9700000</v>
      </c>
      <c r="E119" s="8"/>
      <c r="F119" s="24">
        <f t="shared" si="21"/>
        <v>248.6</v>
      </c>
      <c r="G119" s="21">
        <f t="shared" si="21"/>
        <v>248.64</v>
      </c>
      <c r="H119" s="28">
        <f t="shared" si="22"/>
        <v>0.03999999999999204</v>
      </c>
      <c r="I119" s="28">
        <f t="shared" si="22"/>
        <v>100.01609010458567</v>
      </c>
    </row>
    <row r="120" spans="1:9" ht="14.25" customHeight="1">
      <c r="A120" s="44" t="s">
        <v>30</v>
      </c>
      <c r="B120" s="10">
        <v>927</v>
      </c>
      <c r="C120" s="45" t="s">
        <v>29</v>
      </c>
      <c r="D120" s="45" t="s">
        <v>105</v>
      </c>
      <c r="E120" s="8"/>
      <c r="F120" s="24">
        <f t="shared" si="21"/>
        <v>248.6</v>
      </c>
      <c r="G120" s="21">
        <f t="shared" si="21"/>
        <v>248.64</v>
      </c>
      <c r="H120" s="28">
        <f t="shared" si="22"/>
        <v>0.03999999999999204</v>
      </c>
      <c r="I120" s="28">
        <f t="shared" si="22"/>
        <v>100.01609010458567</v>
      </c>
    </row>
    <row r="121" spans="1:9" ht="26.25" customHeight="1">
      <c r="A121" s="14" t="s">
        <v>74</v>
      </c>
      <c r="B121" s="10">
        <v>927</v>
      </c>
      <c r="C121" s="45" t="s">
        <v>29</v>
      </c>
      <c r="D121" s="45" t="s">
        <v>105</v>
      </c>
      <c r="E121" s="8">
        <v>200</v>
      </c>
      <c r="F121" s="24">
        <f t="shared" si="21"/>
        <v>248.6</v>
      </c>
      <c r="G121" s="21">
        <f t="shared" si="21"/>
        <v>248.64</v>
      </c>
      <c r="H121" s="28">
        <f t="shared" si="22"/>
        <v>0.03999999999999204</v>
      </c>
      <c r="I121" s="28">
        <f t="shared" si="22"/>
        <v>100.01609010458567</v>
      </c>
    </row>
    <row r="122" spans="1:9" ht="29.25" customHeight="1">
      <c r="A122" s="13" t="s">
        <v>76</v>
      </c>
      <c r="B122" s="10">
        <v>927</v>
      </c>
      <c r="C122" s="45" t="s">
        <v>29</v>
      </c>
      <c r="D122" s="45" t="s">
        <v>105</v>
      </c>
      <c r="E122" s="45" t="s">
        <v>77</v>
      </c>
      <c r="F122" s="24">
        <f>'[1]Лист1'!$E$113</f>
        <v>248.6</v>
      </c>
      <c r="G122" s="21">
        <f>'[1]Лист1'!$F$113</f>
        <v>248.64</v>
      </c>
      <c r="H122" s="28">
        <f>G122-F122</f>
        <v>0.03999999999999204</v>
      </c>
      <c r="I122" s="28">
        <f>G122/F122*100</f>
        <v>100.01609010458567</v>
      </c>
    </row>
    <row r="123" spans="1:9" ht="14.25" customHeight="1">
      <c r="A123" s="64" t="s">
        <v>125</v>
      </c>
      <c r="B123" s="43">
        <v>927</v>
      </c>
      <c r="C123" s="61" t="s">
        <v>47</v>
      </c>
      <c r="D123" s="62"/>
      <c r="E123" s="61"/>
      <c r="F123" s="35">
        <f>F124</f>
        <v>1107.3</v>
      </c>
      <c r="G123" s="31">
        <f>G124</f>
        <v>1107.31</v>
      </c>
      <c r="H123" s="31">
        <f>G123-F123</f>
        <v>0.009999999999990905</v>
      </c>
      <c r="I123" s="31">
        <f>G123/F123*100</f>
        <v>100.00090309762486</v>
      </c>
    </row>
    <row r="124" spans="1:9" ht="15" customHeight="1">
      <c r="A124" s="44" t="s">
        <v>52</v>
      </c>
      <c r="B124" s="10">
        <v>927</v>
      </c>
      <c r="C124" s="45" t="s">
        <v>48</v>
      </c>
      <c r="D124" s="8"/>
      <c r="E124" s="45"/>
      <c r="F124" s="24">
        <f>F125+F129</f>
        <v>1107.3</v>
      </c>
      <c r="G124" s="28">
        <f>G125+G129</f>
        <v>1107.31</v>
      </c>
      <c r="H124" s="28">
        <f aca="true" t="shared" si="23" ref="H124:I127">H125</f>
        <v>0.009999999999990905</v>
      </c>
      <c r="I124" s="28">
        <f t="shared" si="23"/>
        <v>100.00098784945175</v>
      </c>
    </row>
    <row r="125" spans="1:9" ht="18" customHeight="1">
      <c r="A125" s="48" t="s">
        <v>84</v>
      </c>
      <c r="B125" s="10">
        <v>927</v>
      </c>
      <c r="C125" s="45" t="s">
        <v>48</v>
      </c>
      <c r="D125" s="45" t="s">
        <v>85</v>
      </c>
      <c r="E125" s="45"/>
      <c r="F125" s="24">
        <f aca="true" t="shared" si="24" ref="F125:G127">F126</f>
        <v>1012.3</v>
      </c>
      <c r="G125" s="24">
        <f t="shared" si="24"/>
        <v>1012.31</v>
      </c>
      <c r="H125" s="28">
        <f t="shared" si="23"/>
        <v>0.009999999999990905</v>
      </c>
      <c r="I125" s="28">
        <f t="shared" si="23"/>
        <v>100.00098784945175</v>
      </c>
    </row>
    <row r="126" spans="1:9" ht="27.75" customHeight="1">
      <c r="A126" s="44" t="s">
        <v>108</v>
      </c>
      <c r="B126" s="10">
        <v>927</v>
      </c>
      <c r="C126" s="45" t="s">
        <v>48</v>
      </c>
      <c r="D126" s="8">
        <v>9700441</v>
      </c>
      <c r="E126" s="45"/>
      <c r="F126" s="24">
        <f t="shared" si="24"/>
        <v>1012.3</v>
      </c>
      <c r="G126" s="24">
        <f t="shared" si="24"/>
        <v>1012.31</v>
      </c>
      <c r="H126" s="28">
        <f t="shared" si="23"/>
        <v>0.009999999999990905</v>
      </c>
      <c r="I126" s="28">
        <f t="shared" si="23"/>
        <v>100.00098784945175</v>
      </c>
    </row>
    <row r="127" spans="1:9" ht="30" customHeight="1">
      <c r="A127" s="11" t="s">
        <v>97</v>
      </c>
      <c r="B127" s="10">
        <v>927</v>
      </c>
      <c r="C127" s="45" t="s">
        <v>48</v>
      </c>
      <c r="D127" s="8">
        <v>9700441</v>
      </c>
      <c r="E127" s="45" t="s">
        <v>98</v>
      </c>
      <c r="F127" s="24">
        <f t="shared" si="24"/>
        <v>1012.3</v>
      </c>
      <c r="G127" s="24">
        <f t="shared" si="24"/>
        <v>1012.31</v>
      </c>
      <c r="H127" s="28">
        <f t="shared" si="23"/>
        <v>0.009999999999990905</v>
      </c>
      <c r="I127" s="28">
        <f t="shared" si="23"/>
        <v>100.00098784945175</v>
      </c>
    </row>
    <row r="128" spans="1:9" ht="19.5" customHeight="1">
      <c r="A128" s="16" t="s">
        <v>106</v>
      </c>
      <c r="B128" s="10">
        <v>927</v>
      </c>
      <c r="C128" s="45" t="s">
        <v>48</v>
      </c>
      <c r="D128" s="8">
        <v>9700441</v>
      </c>
      <c r="E128" s="45" t="s">
        <v>107</v>
      </c>
      <c r="F128" s="24">
        <f>'[1]Лист1'!$E$119</f>
        <v>1012.3</v>
      </c>
      <c r="G128" s="24">
        <f>'[1]Лист1'!$F$119</f>
        <v>1012.31</v>
      </c>
      <c r="H128" s="28">
        <f>G128-F128</f>
        <v>0.009999999999990905</v>
      </c>
      <c r="I128" s="28">
        <f>G128/F128*100</f>
        <v>100.00098784945175</v>
      </c>
    </row>
    <row r="129" spans="1:9" ht="61.5" customHeight="1">
      <c r="A129" s="81" t="s">
        <v>141</v>
      </c>
      <c r="B129" s="10">
        <v>927</v>
      </c>
      <c r="C129" s="76" t="s">
        <v>48</v>
      </c>
      <c r="D129" s="76" t="s">
        <v>143</v>
      </c>
      <c r="E129" s="83"/>
      <c r="F129" s="24">
        <f aca="true" t="shared" si="25" ref="F129:I131">F130</f>
        <v>95</v>
      </c>
      <c r="G129" s="24">
        <f t="shared" si="25"/>
        <v>95</v>
      </c>
      <c r="H129" s="28">
        <f t="shared" si="25"/>
        <v>0</v>
      </c>
      <c r="I129" s="28">
        <f t="shared" si="25"/>
        <v>100</v>
      </c>
    </row>
    <row r="130" spans="1:9" ht="39.75" customHeight="1">
      <c r="A130" s="81" t="s">
        <v>142</v>
      </c>
      <c r="B130" s="10">
        <v>927</v>
      </c>
      <c r="C130" s="76" t="s">
        <v>48</v>
      </c>
      <c r="D130" s="76" t="s">
        <v>144</v>
      </c>
      <c r="E130" s="84"/>
      <c r="F130" s="24">
        <f t="shared" si="25"/>
        <v>95</v>
      </c>
      <c r="G130" s="24">
        <f t="shared" si="25"/>
        <v>95</v>
      </c>
      <c r="H130" s="28">
        <f t="shared" si="25"/>
        <v>0</v>
      </c>
      <c r="I130" s="28">
        <f t="shared" si="25"/>
        <v>100</v>
      </c>
    </row>
    <row r="131" spans="1:9" ht="35.25" customHeight="1">
      <c r="A131" s="70" t="s">
        <v>97</v>
      </c>
      <c r="B131" s="10">
        <v>927</v>
      </c>
      <c r="C131" s="76" t="s">
        <v>48</v>
      </c>
      <c r="D131" s="76" t="s">
        <v>144</v>
      </c>
      <c r="E131" s="76" t="s">
        <v>98</v>
      </c>
      <c r="F131" s="24">
        <f t="shared" si="25"/>
        <v>95</v>
      </c>
      <c r="G131" s="24">
        <f t="shared" si="25"/>
        <v>95</v>
      </c>
      <c r="H131" s="28">
        <f t="shared" si="25"/>
        <v>0</v>
      </c>
      <c r="I131" s="28">
        <f t="shared" si="25"/>
        <v>100</v>
      </c>
    </row>
    <row r="132" spans="1:9" ht="26.25" customHeight="1">
      <c r="A132" s="82" t="s">
        <v>106</v>
      </c>
      <c r="B132" s="10">
        <v>927</v>
      </c>
      <c r="C132" s="76" t="s">
        <v>48</v>
      </c>
      <c r="D132" s="76" t="s">
        <v>144</v>
      </c>
      <c r="E132" s="76" t="s">
        <v>107</v>
      </c>
      <c r="F132" s="24">
        <f>'[1]Лист1'!$E$123</f>
        <v>95</v>
      </c>
      <c r="G132" s="24">
        <f>'[1]Лист1'!$F$123</f>
        <v>95</v>
      </c>
      <c r="H132" s="28">
        <f>G132-F132</f>
        <v>0</v>
      </c>
      <c r="I132" s="28">
        <f>G132/F132*100</f>
        <v>100</v>
      </c>
    </row>
    <row r="133" spans="1:9" ht="17.25" customHeight="1">
      <c r="A133" s="60" t="s">
        <v>145</v>
      </c>
      <c r="B133" s="43">
        <v>927</v>
      </c>
      <c r="C133" s="61" t="s">
        <v>43</v>
      </c>
      <c r="D133" s="62"/>
      <c r="E133" s="62"/>
      <c r="F133" s="35">
        <f aca="true" t="shared" si="26" ref="F133:G137">F134</f>
        <v>24</v>
      </c>
      <c r="G133" s="31">
        <f t="shared" si="26"/>
        <v>24</v>
      </c>
      <c r="H133" s="31">
        <f>G133-F133</f>
        <v>0</v>
      </c>
      <c r="I133" s="31">
        <f>G133/F133*100</f>
        <v>100</v>
      </c>
    </row>
    <row r="134" spans="1:9" ht="15.75" customHeight="1">
      <c r="A134" s="44" t="s">
        <v>44</v>
      </c>
      <c r="B134" s="10">
        <v>927</v>
      </c>
      <c r="C134" s="45" t="s">
        <v>45</v>
      </c>
      <c r="D134" s="8"/>
      <c r="E134" s="8"/>
      <c r="F134" s="24">
        <f t="shared" si="26"/>
        <v>24</v>
      </c>
      <c r="G134" s="24">
        <f t="shared" si="26"/>
        <v>24</v>
      </c>
      <c r="H134" s="28">
        <f aca="true" t="shared" si="27" ref="H134:I137">H135</f>
        <v>0</v>
      </c>
      <c r="I134" s="28">
        <f t="shared" si="27"/>
        <v>100</v>
      </c>
    </row>
    <row r="135" spans="1:9" ht="15.75" customHeight="1">
      <c r="A135" s="48" t="s">
        <v>84</v>
      </c>
      <c r="B135" s="10">
        <v>927</v>
      </c>
      <c r="C135" s="45" t="s">
        <v>45</v>
      </c>
      <c r="D135" s="8">
        <v>9700000</v>
      </c>
      <c r="E135" s="8"/>
      <c r="F135" s="24">
        <f t="shared" si="26"/>
        <v>24</v>
      </c>
      <c r="G135" s="24">
        <f t="shared" si="26"/>
        <v>24</v>
      </c>
      <c r="H135" s="28">
        <f t="shared" si="27"/>
        <v>0</v>
      </c>
      <c r="I135" s="28">
        <f t="shared" si="27"/>
        <v>100</v>
      </c>
    </row>
    <row r="136" spans="1:9" ht="19.5" customHeight="1">
      <c r="A136" s="44" t="s">
        <v>46</v>
      </c>
      <c r="B136" s="10">
        <v>927</v>
      </c>
      <c r="C136" s="45" t="s">
        <v>45</v>
      </c>
      <c r="D136" s="45" t="s">
        <v>109</v>
      </c>
      <c r="E136" s="8"/>
      <c r="F136" s="24">
        <f t="shared" si="26"/>
        <v>24</v>
      </c>
      <c r="G136" s="24">
        <f t="shared" si="26"/>
        <v>24</v>
      </c>
      <c r="H136" s="28">
        <f t="shared" si="27"/>
        <v>0</v>
      </c>
      <c r="I136" s="28">
        <f t="shared" si="27"/>
        <v>100</v>
      </c>
    </row>
    <row r="137" spans="1:9" ht="21" customHeight="1">
      <c r="A137" s="17" t="s">
        <v>110</v>
      </c>
      <c r="B137" s="10">
        <v>927</v>
      </c>
      <c r="C137" s="45" t="s">
        <v>45</v>
      </c>
      <c r="D137" s="45" t="s">
        <v>109</v>
      </c>
      <c r="E137" s="8">
        <v>300</v>
      </c>
      <c r="F137" s="24">
        <f t="shared" si="26"/>
        <v>24</v>
      </c>
      <c r="G137" s="24">
        <f t="shared" si="26"/>
        <v>24</v>
      </c>
      <c r="H137" s="28">
        <f t="shared" si="27"/>
        <v>0</v>
      </c>
      <c r="I137" s="28">
        <f t="shared" si="27"/>
        <v>100</v>
      </c>
    </row>
    <row r="138" spans="1:9" ht="24.75" customHeight="1">
      <c r="A138" s="18" t="s">
        <v>111</v>
      </c>
      <c r="B138" s="10">
        <v>927</v>
      </c>
      <c r="C138" s="45" t="s">
        <v>45</v>
      </c>
      <c r="D138" s="45" t="s">
        <v>109</v>
      </c>
      <c r="E138" s="45" t="s">
        <v>112</v>
      </c>
      <c r="F138" s="24">
        <f>'[1]Лист1'!$E$129</f>
        <v>24</v>
      </c>
      <c r="G138" s="24">
        <f>'[1]Лист1'!$F$129</f>
        <v>24</v>
      </c>
      <c r="H138" s="28">
        <f>G138-F138</f>
        <v>0</v>
      </c>
      <c r="I138" s="28">
        <f>G138/F138*100</f>
        <v>100</v>
      </c>
    </row>
    <row r="139" spans="1:9" ht="42" customHeight="1">
      <c r="A139" s="60" t="s">
        <v>146</v>
      </c>
      <c r="B139" s="43">
        <v>927</v>
      </c>
      <c r="C139" s="61" t="s">
        <v>41</v>
      </c>
      <c r="D139" s="62"/>
      <c r="E139" s="62"/>
      <c r="F139" s="35">
        <f aca="true" t="shared" si="28" ref="F139:G143">F140</f>
        <v>64.4</v>
      </c>
      <c r="G139" s="31">
        <f t="shared" si="28"/>
        <v>51.75765</v>
      </c>
      <c r="H139" s="31">
        <f>G139-F139</f>
        <v>-12.642350000000008</v>
      </c>
      <c r="I139" s="31">
        <f>G139/F139*100</f>
        <v>80.36902173913042</v>
      </c>
    </row>
    <row r="140" spans="1:9" ht="18.75" customHeight="1">
      <c r="A140" s="44" t="s">
        <v>39</v>
      </c>
      <c r="B140" s="10">
        <v>927</v>
      </c>
      <c r="C140" s="45" t="s">
        <v>42</v>
      </c>
      <c r="D140" s="8"/>
      <c r="E140" s="8"/>
      <c r="F140" s="24">
        <f t="shared" si="28"/>
        <v>64.4</v>
      </c>
      <c r="G140" s="28">
        <f t="shared" si="28"/>
        <v>51.75765</v>
      </c>
      <c r="H140" s="28">
        <f aca="true" t="shared" si="29" ref="H140:I143">H141</f>
        <v>-12.642350000000008</v>
      </c>
      <c r="I140" s="28">
        <f t="shared" si="29"/>
        <v>80.36902173913042</v>
      </c>
    </row>
    <row r="141" spans="1:9" ht="16.5" customHeight="1">
      <c r="A141" s="48" t="s">
        <v>84</v>
      </c>
      <c r="B141" s="10">
        <v>927</v>
      </c>
      <c r="C141" s="45" t="s">
        <v>42</v>
      </c>
      <c r="D141" s="8">
        <v>9700000</v>
      </c>
      <c r="E141" s="8"/>
      <c r="F141" s="24">
        <f t="shared" si="28"/>
        <v>64.4</v>
      </c>
      <c r="G141" s="28">
        <f t="shared" si="28"/>
        <v>51.75765</v>
      </c>
      <c r="H141" s="28">
        <f t="shared" si="29"/>
        <v>-12.642350000000008</v>
      </c>
      <c r="I141" s="28">
        <f t="shared" si="29"/>
        <v>80.36902173913042</v>
      </c>
    </row>
    <row r="142" spans="1:9" ht="69" customHeight="1">
      <c r="A142" s="44" t="s">
        <v>113</v>
      </c>
      <c r="B142" s="10">
        <v>927</v>
      </c>
      <c r="C142" s="8">
        <v>1403</v>
      </c>
      <c r="D142" s="45" t="s">
        <v>114</v>
      </c>
      <c r="E142" s="8"/>
      <c r="F142" s="24">
        <f t="shared" si="28"/>
        <v>64.4</v>
      </c>
      <c r="G142" s="28">
        <f t="shared" si="28"/>
        <v>51.75765</v>
      </c>
      <c r="H142" s="28">
        <f t="shared" si="29"/>
        <v>-12.642350000000008</v>
      </c>
      <c r="I142" s="28">
        <f t="shared" si="29"/>
        <v>80.36902173913042</v>
      </c>
    </row>
    <row r="143" spans="1:9" ht="17.25" customHeight="1">
      <c r="A143" s="52" t="s">
        <v>115</v>
      </c>
      <c r="B143" s="10">
        <v>927</v>
      </c>
      <c r="C143" s="8">
        <v>1403</v>
      </c>
      <c r="D143" s="45" t="s">
        <v>114</v>
      </c>
      <c r="E143" s="8">
        <v>500</v>
      </c>
      <c r="F143" s="24">
        <f t="shared" si="28"/>
        <v>64.4</v>
      </c>
      <c r="G143" s="28">
        <f t="shared" si="28"/>
        <v>51.75765</v>
      </c>
      <c r="H143" s="28">
        <f t="shared" si="29"/>
        <v>-12.642350000000008</v>
      </c>
      <c r="I143" s="28">
        <f t="shared" si="29"/>
        <v>80.36902173913042</v>
      </c>
    </row>
    <row r="144" spans="1:9" ht="19.5" customHeight="1">
      <c r="A144" s="44" t="s">
        <v>23</v>
      </c>
      <c r="B144" s="10">
        <v>927</v>
      </c>
      <c r="C144" s="8">
        <v>1403</v>
      </c>
      <c r="D144" s="45" t="s">
        <v>114</v>
      </c>
      <c r="E144" s="45" t="s">
        <v>53</v>
      </c>
      <c r="F144" s="24">
        <f>'[1]Лист1'!$E$135</f>
        <v>64.4</v>
      </c>
      <c r="G144" s="28">
        <f>'[1]Лист1'!$F$135</f>
        <v>51.75765</v>
      </c>
      <c r="H144" s="28">
        <f>G144-F144</f>
        <v>-12.642350000000008</v>
      </c>
      <c r="I144" s="28">
        <f>G144/F144*100</f>
        <v>80.36902173913042</v>
      </c>
    </row>
    <row r="145" spans="1:9" ht="21" customHeight="1">
      <c r="A145" s="89" t="s">
        <v>37</v>
      </c>
      <c r="B145" s="89"/>
      <c r="C145" s="89"/>
      <c r="D145" s="89"/>
      <c r="E145" s="89"/>
      <c r="F145" s="34">
        <f>F18+F25</f>
        <v>56968.48769000001</v>
      </c>
      <c r="G145" s="39">
        <f>G18+G25</f>
        <v>48252.92504999999</v>
      </c>
      <c r="H145" s="39">
        <f>G145-F145</f>
        <v>-8715.562640000018</v>
      </c>
      <c r="I145" s="39">
        <f>G145/F145*100</f>
        <v>84.70108125842015</v>
      </c>
    </row>
    <row r="146" spans="6:9" ht="12.75">
      <c r="F146" s="36"/>
      <c r="G146" s="36"/>
      <c r="H146" s="36"/>
      <c r="I146" s="36"/>
    </row>
    <row r="147" spans="6:9" ht="12.75">
      <c r="F147" s="36"/>
      <c r="G147" s="36"/>
      <c r="H147" s="36"/>
      <c r="I147" s="36"/>
    </row>
    <row r="148" spans="6:9" ht="12.75">
      <c r="F148" s="36"/>
      <c r="G148" s="36"/>
      <c r="H148" s="36"/>
      <c r="I148" s="36"/>
    </row>
    <row r="149" spans="6:9" ht="12.75">
      <c r="F149" s="36"/>
      <c r="G149" s="36"/>
      <c r="H149" s="36"/>
      <c r="I149" s="36"/>
    </row>
    <row r="150" spans="6:9" ht="12.75">
      <c r="F150" s="36"/>
      <c r="G150" s="36"/>
      <c r="H150" s="36"/>
      <c r="I150" s="36"/>
    </row>
    <row r="151" spans="6:9" ht="12.75">
      <c r="F151" s="36"/>
      <c r="G151" s="36"/>
      <c r="H151" s="36"/>
      <c r="I151" s="36"/>
    </row>
  </sheetData>
  <sheetProtection/>
  <mergeCells count="22">
    <mergeCell ref="A6:I6"/>
    <mergeCell ref="A9:I9"/>
    <mergeCell ref="A7:I7"/>
    <mergeCell ref="A10:I10"/>
    <mergeCell ref="H15:H16"/>
    <mergeCell ref="A15:A17"/>
    <mergeCell ref="C15:C17"/>
    <mergeCell ref="A8:I8"/>
    <mergeCell ref="A5:I5"/>
    <mergeCell ref="A145:E145"/>
    <mergeCell ref="A13:I13"/>
    <mergeCell ref="A12:I12"/>
    <mergeCell ref="I15:I17"/>
    <mergeCell ref="F15:F17"/>
    <mergeCell ref="B15:B17"/>
    <mergeCell ref="D15:D17"/>
    <mergeCell ref="E15:E17"/>
    <mergeCell ref="G15:G16"/>
    <mergeCell ref="A1:I1"/>
    <mergeCell ref="A2:I2"/>
    <mergeCell ref="A3:I3"/>
    <mergeCell ref="A4:I4"/>
  </mergeCells>
  <printOptions/>
  <pageMargins left="0.77" right="0.19" top="0.17" bottom="0.17" header="0.19675743743113489" footer="0.19675743743113489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The Seventh Continent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Надежда</cp:lastModifiedBy>
  <cp:lastPrinted>2015-02-19T09:44:08Z</cp:lastPrinted>
  <dcterms:created xsi:type="dcterms:W3CDTF">2008-02-21T06:20:01Z</dcterms:created>
  <dcterms:modified xsi:type="dcterms:W3CDTF">2015-04-28T11:37:32Z</dcterms:modified>
  <cp:category/>
  <cp:version/>
  <cp:contentType/>
  <cp:contentStatus/>
</cp:coreProperties>
</file>