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781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1'!$A$1:$F$39</definedName>
  </definedNames>
  <calcPr fullCalcOnLoad="1"/>
</workbook>
</file>

<file path=xl/comments1.xml><?xml version="1.0" encoding="utf-8"?>
<comments xmlns="http://schemas.openxmlformats.org/spreadsheetml/2006/main">
  <authors>
    <author>BurcevaNP</author>
  </authors>
  <commentList>
    <comment ref="E13" authorId="0">
      <text>
        <r>
          <rPr>
            <b/>
            <sz val="8"/>
            <rFont val="Tahoma"/>
            <family val="2"/>
          </rPr>
          <t>BurcevaNP: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<sst xmlns="http://schemas.openxmlformats.org/spreadsheetml/2006/main" count="66" uniqueCount="65">
  <si>
    <t xml:space="preserve">   </t>
  </si>
  <si>
    <t xml:space="preserve">Доходы 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</si>
  <si>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</si>
  <si>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</si>
  <si>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</si>
  <si>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</si>
  <si>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</si>
  <si>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</si>
  <si>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</si>
  <si>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рублей)</t>
  </si>
  <si>
    <t xml:space="preserve"> 1 06 00000 00 0000 000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</si>
  <si>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</si>
  <si>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</si>
  <si>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</si>
  <si>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</si>
  <si>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1 09 00000 00 0000 110</t>
  </si>
  <si>
    <t xml:space="preserve"> 1 09 07000 00 0000 110</t>
  </si>
  <si>
    <t xml:space="preserve"> 1 11 00000 00 0000 000</t>
  </si>
  <si>
    <t xml:space="preserve"> 1 14 00000 00 0000 000</t>
  </si>
  <si>
    <t xml:space="preserve"> 2 00 00000 00 0000 000</t>
  </si>
  <si>
    <t xml:space="preserve"> БЕЗВОЗМЕЗДНЫЕ ПОСТУПЛЕНИЯ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</si>
  <si>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</si>
  <si>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</si>
  <si>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</si>
  <si>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Итого доходов с учетом безвозмездных поступлений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</si>
  <si>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</si>
  <si>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</si>
  <si>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 xml:space="preserve"> 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</si>
  <si>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</si>
  <si>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 xml:space="preserve">                                     Приложение № 1   </t>
  </si>
  <si>
    <t xml:space="preserve">Прочие налоги и сборы </t>
  </si>
  <si>
    <t xml:space="preserve">                                                                                к решению Совета депутатов  </t>
  </si>
  <si>
    <t xml:space="preserve"> 1 11 05013 10 0000 120</t>
  </si>
  <si>
    <t>Доходы, получаемые в виде арендной   платы за земельные участки, государственная собственность на которые не разграничена и которые расположены  в 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</si>
  <si>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 </t>
  </si>
  <si>
    <t>2 02 02999 10 0000 151</t>
  </si>
  <si>
    <t>Прочие субсидии бюджетам поселений</t>
  </si>
  <si>
    <t>Отклонение</t>
  </si>
  <si>
    <t>% выполнения</t>
  </si>
  <si>
    <t>5=4-3</t>
  </si>
  <si>
    <t>6=4/3*100</t>
  </si>
  <si>
    <t xml:space="preserve"> 1 09 00000 00 0000 000</t>
  </si>
  <si>
    <t>План                        2014 года</t>
  </si>
  <si>
    <t>Факт                          2014 года</t>
  </si>
  <si>
    <t>1 03 00000 00 0000 000</t>
  </si>
  <si>
    <t>Налог на товары (работы,услуги),реализуемые на территории  Российской Федерации</t>
  </si>
  <si>
    <t xml:space="preserve">1 03 02 000 01 0000 110 </t>
  </si>
  <si>
    <t>1 03 02230 01 0000 110</t>
  </si>
  <si>
    <t>1 03 02240 01 0000 110</t>
  </si>
  <si>
    <t>1 03 02250 01 0000 110</t>
  </si>
  <si>
    <t>1 03 02260 01 0000 110</t>
  </si>
  <si>
    <t>Акцизы по подакцизным товарам(продукции), производимым на территории Российской Федерации</t>
  </si>
  <si>
    <t xml:space="preserve"> Доходы от уплаты акцизов на дизельное топливо,  подлежащие распределению между бюджетами субъектов                                 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</si>
  <si>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 дизельных и (или) карбюраторных (инжекторных)                                  двигателей, подлежащие распределению между бюджетами субъектов Российской Федерации и местными бюджетами с 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</si>
  <si>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                                 установленных дифференцированных нормативов отчислений в местные бюджеты
</t>
  </si>
  <si>
    <t xml:space="preserve"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                                 установленных дифференцированных нормативов отчислений в местные бюджеты
</t>
  </si>
  <si>
    <t xml:space="preserve">Объем поступлений доходов в бюджет городского  поселения Ильинский                                                                                                                                                                                      в 2014 году по основным источникам 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</si>
  <si>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</si>
  <si>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</si>
  <si>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1 14 01050 10 0000 410</t>
  </si>
  <si>
    <t>Доходы от продажи квартир, находящихся в собственности поселений</t>
  </si>
  <si>
    <t xml:space="preserve">                                                                               городского поселения Ильинский </t>
  </si>
  <si>
    <t xml:space="preserve">                                                                              от "_____"__________ 2015  г. № ________</t>
  </si>
  <si>
    <t xml:space="preserve">" Об исполнении бюджета городского </t>
  </si>
  <si>
    <t>поселения Ильинский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</si>
</sst>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68" fontId="3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68" fontId="3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3" fontId="4" fillId="0" borderId="0" xfId="58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pageBreakPreview" zoomScale="75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26.125" style="0" customWidth="1"/>
    <col min="2" max="2" width="42.25390625" style="0" customWidth="1"/>
    <col min="3" max="4" width="15.125" style="0" customWidth="1"/>
    <col min="5" max="5" width="17.875" style="27" customWidth="1"/>
    <col min="6" max="6" width="14.75390625" style="30" customWidth="1"/>
  </cols>
  <sheetData>
    <row r="1" spans="1:6" ht="15">
      <c r="A1" s="42" t="s">
        <v>29</v>
      </c>
      <c r="B1" s="42"/>
      <c r="C1" s="42"/>
      <c r="D1" s="42"/>
      <c r="E1" s="42"/>
      <c r="F1" s="42"/>
    </row>
    <row r="2" spans="1:6" ht="15">
      <c r="A2" s="41" t="s">
        <v>31</v>
      </c>
      <c r="B2" s="41"/>
      <c r="C2" s="41"/>
      <c r="D2" s="41"/>
      <c r="E2" s="41"/>
      <c r="F2" s="41"/>
    </row>
    <row r="3" spans="1:6" ht="15">
      <c r="A3" s="41" t="s">
        <v>61</v>
      </c>
      <c r="B3" s="41"/>
      <c r="C3" s="41"/>
      <c r="D3" s="41"/>
      <c r="E3" s="41"/>
      <c r="F3" s="41"/>
    </row>
    <row r="4" spans="1:6" ht="15">
      <c r="A4" s="41" t="s">
        <v>63</v>
      </c>
      <c r="B4" s="43"/>
      <c r="C4" s="43"/>
      <c r="D4" s="43"/>
      <c r="E4" s="43"/>
      <c r="F4" s="43"/>
    </row>
    <row r="5" spans="1:6" ht="15">
      <c r="A5" s="41" t="s">
        <v>64</v>
      </c>
      <c r="B5" s="43"/>
      <c r="C5" s="43"/>
      <c r="D5" s="43"/>
      <c r="E5" s="43"/>
      <c r="F5" s="43"/>
    </row>
    <row r="6" spans="1:6" ht="15">
      <c r="A6" s="41" t="s">
        <v>62</v>
      </c>
      <c r="B6" s="41"/>
      <c r="C6" s="41"/>
      <c r="D6" s="41"/>
      <c r="E6" s="41"/>
      <c r="F6" s="41"/>
    </row>
    <row r="7" ht="12.75"/>
    <row r="8" ht="27.75" customHeight="1">
      <c r="A8" s="1"/>
    </row>
    <row r="9" spans="1:6" ht="53.25" customHeight="1">
      <c r="A9" s="40" t="s">
        <v>56</v>
      </c>
      <c r="B9" s="40"/>
      <c r="C9" s="40"/>
      <c r="D9" s="40"/>
      <c r="E9" s="40"/>
      <c r="F9" s="40"/>
    </row>
    <row r="10" ht="12.75">
      <c r="A10" s="2"/>
    </row>
    <row r="11" spans="3:6" ht="12.75">
      <c r="C11" s="5"/>
      <c r="D11" s="5"/>
      <c r="F11" s="31" t="s">
        <v>9</v>
      </c>
    </row>
    <row r="12" spans="1:6" ht="96" customHeight="1">
      <c r="A12" s="4" t="s">
        <v>7</v>
      </c>
      <c r="B12" s="4" t="s">
        <v>8</v>
      </c>
      <c r="C12" s="4" t="s">
        <v>42</v>
      </c>
      <c r="D12" s="4" t="s">
        <v>43</v>
      </c>
      <c r="E12" s="4" t="s">
        <v>37</v>
      </c>
      <c r="F12" s="4" t="s">
        <v>38</v>
      </c>
    </row>
    <row r="13" spans="1:6" ht="12.75">
      <c r="A13" s="6">
        <v>1</v>
      </c>
      <c r="B13" s="7">
        <v>2</v>
      </c>
      <c r="C13" s="7">
        <v>3</v>
      </c>
      <c r="D13" s="35">
        <v>4</v>
      </c>
      <c r="E13" s="35" t="s">
        <v>39</v>
      </c>
      <c r="F13" s="35" t="s">
        <v>40</v>
      </c>
    </row>
    <row r="14" spans="1:6" ht="15.75">
      <c r="A14" s="3" t="s">
        <v>0</v>
      </c>
      <c r="B14" s="13" t="s">
        <v>1</v>
      </c>
      <c r="C14" s="21">
        <f>C15+C17+C23+C29+C32</f>
        <v>58864.700000000004</v>
      </c>
      <c r="D14" s="21">
        <f>D15+D17+D23+D28+D29+D32</f>
        <v>47391.63944</v>
      </c>
      <c r="E14" s="21">
        <f>D14-C14</f>
        <v>-11473.060560000005</v>
      </c>
      <c r="F14" s="21">
        <f aca="true" t="shared" si="0" ref="F14:F20">D14/C14*100</f>
        <v>80.50943849199945</v>
      </c>
    </row>
    <row r="15" spans="1:6" ht="15.75">
      <c r="A15" s="8" t="s">
        <v>2</v>
      </c>
      <c r="B15" s="14" t="s">
        <v>3</v>
      </c>
      <c r="C15" s="22">
        <f>C16</f>
        <v>6443.4</v>
      </c>
      <c r="D15" s="22">
        <f>D16</f>
        <v>7200.27966</v>
      </c>
      <c r="E15" s="29">
        <f>E16</f>
        <v>756.8796600000005</v>
      </c>
      <c r="F15" s="32">
        <f t="shared" si="0"/>
        <v>111.74658813669802</v>
      </c>
    </row>
    <row r="16" spans="1:6" ht="15.75">
      <c r="A16" s="9" t="s">
        <v>4</v>
      </c>
      <c r="B16" s="15" t="s">
        <v>5</v>
      </c>
      <c r="C16" s="23">
        <v>6443.4</v>
      </c>
      <c r="D16" s="23">
        <f>7200279.66/1000</f>
        <v>7200.27966</v>
      </c>
      <c r="E16" s="28">
        <f>D16-C16</f>
        <v>756.8796600000005</v>
      </c>
      <c r="F16" s="33">
        <f t="shared" si="0"/>
        <v>111.74658813669802</v>
      </c>
    </row>
    <row r="17" spans="1:6" ht="47.25">
      <c r="A17" s="8" t="s">
        <v>44</v>
      </c>
      <c r="B17" s="37" t="s">
        <v>45</v>
      </c>
      <c r="C17" s="22">
        <f>C18</f>
        <v>5718</v>
      </c>
      <c r="D17" s="22">
        <f>D18</f>
        <v>4238.03937</v>
      </c>
      <c r="E17" s="29">
        <v>-1771</v>
      </c>
      <c r="F17" s="39">
        <f t="shared" si="0"/>
        <v>74.11751259181533</v>
      </c>
    </row>
    <row r="18" spans="1:6" ht="47.25">
      <c r="A18" s="9" t="s">
        <v>46</v>
      </c>
      <c r="B18" s="15" t="s">
        <v>51</v>
      </c>
      <c r="C18" s="23">
        <f>C19+C20+C21+C22</f>
        <v>5718</v>
      </c>
      <c r="D18" s="23">
        <f>D19+D20+D21+D22</f>
        <v>4238.03937</v>
      </c>
      <c r="E18" s="28">
        <f>E19+E20+E21+E22</f>
        <v>-1771</v>
      </c>
      <c r="F18" s="33">
        <f t="shared" si="0"/>
        <v>74.11751259181533</v>
      </c>
    </row>
    <row r="19" spans="1:6" ht="126">
      <c r="A19" s="9" t="s">
        <v>47</v>
      </c>
      <c r="B19" s="15" t="s">
        <v>52</v>
      </c>
      <c r="C19" s="23">
        <v>2011</v>
      </c>
      <c r="D19" s="23">
        <f>1599508.73/1000</f>
        <v>1599.50873</v>
      </c>
      <c r="E19" s="28">
        <v>-731.4</v>
      </c>
      <c r="F19" s="33">
        <f t="shared" si="0"/>
        <v>79.5379776230731</v>
      </c>
    </row>
    <row r="20" spans="1:6" ht="174.75" customHeight="1">
      <c r="A20" s="9" t="s">
        <v>48</v>
      </c>
      <c r="B20" s="38" t="s">
        <v>53</v>
      </c>
      <c r="C20" s="23">
        <v>47</v>
      </c>
      <c r="D20" s="23">
        <f>36029.29/1000</f>
        <v>36.02929</v>
      </c>
      <c r="E20" s="28">
        <v>-11.9</v>
      </c>
      <c r="F20" s="33">
        <f t="shared" si="0"/>
        <v>76.65806382978724</v>
      </c>
    </row>
    <row r="21" spans="1:6" ht="132.75" customHeight="1">
      <c r="A21" s="9" t="s">
        <v>49</v>
      </c>
      <c r="B21" s="15" t="s">
        <v>54</v>
      </c>
      <c r="C21" s="23">
        <v>3499</v>
      </c>
      <c r="D21" s="23">
        <f>2740142.56/1000</f>
        <v>2740.1425600000002</v>
      </c>
      <c r="E21" s="28">
        <v>-469</v>
      </c>
      <c r="F21" s="33">
        <v>90.8</v>
      </c>
    </row>
    <row r="22" spans="1:6" ht="141.75">
      <c r="A22" s="9" t="s">
        <v>50</v>
      </c>
      <c r="B22" s="15" t="s">
        <v>55</v>
      </c>
      <c r="C22" s="23">
        <v>161</v>
      </c>
      <c r="D22" s="23">
        <f>-137641.21/1000</f>
        <v>-137.64121</v>
      </c>
      <c r="E22" s="28">
        <v>-558.7</v>
      </c>
      <c r="F22" s="33">
        <f>D22/C22*100</f>
        <v>-85.4914347826087</v>
      </c>
    </row>
    <row r="23" spans="1:6" ht="15.75">
      <c r="A23" s="4" t="s">
        <v>10</v>
      </c>
      <c r="B23" s="16" t="s">
        <v>21</v>
      </c>
      <c r="C23" s="24">
        <f>C24+C25</f>
        <v>44298.3</v>
      </c>
      <c r="D23" s="24">
        <f>D24+D25</f>
        <v>33253.50437</v>
      </c>
      <c r="E23" s="29">
        <f>SUM(E24,E25)</f>
        <v>11828.4</v>
      </c>
      <c r="F23" s="34">
        <f>D23/C23*100</f>
        <v>75.06722463390243</v>
      </c>
    </row>
    <row r="24" spans="1:6" ht="15.75">
      <c r="A24" s="9" t="s">
        <v>11</v>
      </c>
      <c r="B24" s="15" t="s">
        <v>12</v>
      </c>
      <c r="C24" s="23">
        <v>4371</v>
      </c>
      <c r="D24" s="23">
        <f>6132203.36/1000</f>
        <v>6132.20336</v>
      </c>
      <c r="E24" s="28">
        <v>3671</v>
      </c>
      <c r="F24" s="33">
        <f>D24/C24*100</f>
        <v>140.29291603752003</v>
      </c>
    </row>
    <row r="25" spans="1:6" ht="15.75">
      <c r="A25" s="9" t="s">
        <v>13</v>
      </c>
      <c r="B25" s="15" t="s">
        <v>14</v>
      </c>
      <c r="C25" s="23">
        <v>39927.3</v>
      </c>
      <c r="D25" s="23">
        <f>27121301.01/1000</f>
        <v>27121.301010000003</v>
      </c>
      <c r="E25" s="28">
        <v>8157.4</v>
      </c>
      <c r="F25" s="33">
        <f>D25/C25*100</f>
        <v>67.92670931918762</v>
      </c>
    </row>
    <row r="26" spans="1:6" ht="45" customHeight="1" hidden="1">
      <c r="A26" s="4" t="s">
        <v>15</v>
      </c>
      <c r="B26" s="16" t="s">
        <v>26</v>
      </c>
      <c r="C26" s="24">
        <f>C27</f>
        <v>0</v>
      </c>
      <c r="D26" s="24"/>
      <c r="E26" s="29">
        <f>SUM(E27)</f>
        <v>0</v>
      </c>
      <c r="F26" s="34"/>
    </row>
    <row r="27" spans="1:6" ht="32.25" customHeight="1" hidden="1">
      <c r="A27" s="9" t="s">
        <v>16</v>
      </c>
      <c r="B27" s="15" t="s">
        <v>30</v>
      </c>
      <c r="C27" s="23">
        <v>0</v>
      </c>
      <c r="D27" s="23"/>
      <c r="E27" s="28"/>
      <c r="F27" s="33"/>
    </row>
    <row r="28" spans="1:6" ht="60.75" customHeight="1">
      <c r="A28" s="4" t="s">
        <v>41</v>
      </c>
      <c r="B28" s="16" t="s">
        <v>26</v>
      </c>
      <c r="C28" s="24">
        <v>0</v>
      </c>
      <c r="D28" s="24">
        <f>88339.49/1000</f>
        <v>88.33949000000001</v>
      </c>
      <c r="E28" s="36">
        <f>D28-C28</f>
        <v>88.33949000000001</v>
      </c>
      <c r="F28" s="24">
        <v>0</v>
      </c>
    </row>
    <row r="29" spans="1:6" ht="47.25" customHeight="1">
      <c r="A29" s="4" t="s">
        <v>17</v>
      </c>
      <c r="B29" s="16" t="s">
        <v>22</v>
      </c>
      <c r="C29" s="24">
        <f>C30+C31</f>
        <v>345</v>
      </c>
      <c r="D29" s="24">
        <f>D30+D31</f>
        <v>798.10055</v>
      </c>
      <c r="E29" s="24">
        <f>D29-C29</f>
        <v>453.10055</v>
      </c>
      <c r="F29" s="34">
        <f aca="true" t="shared" si="1" ref="F29:F39">D29/C29*100</f>
        <v>231.3334927536232</v>
      </c>
    </row>
    <row r="30" spans="1:6" ht="124.5" customHeight="1">
      <c r="A30" s="19" t="s">
        <v>32</v>
      </c>
      <c r="B30" s="20" t="s">
        <v>33</v>
      </c>
      <c r="C30" s="25">
        <v>345</v>
      </c>
      <c r="D30" s="25">
        <f>605905.12/1000</f>
        <v>605.90512</v>
      </c>
      <c r="E30" s="28">
        <v>381.4</v>
      </c>
      <c r="F30" s="33">
        <f t="shared" si="1"/>
        <v>175.62467246376812</v>
      </c>
    </row>
    <row r="31" spans="1:6" ht="135.75" customHeight="1">
      <c r="A31" s="19" t="s">
        <v>57</v>
      </c>
      <c r="B31" s="20" t="s">
        <v>58</v>
      </c>
      <c r="C31" s="25">
        <v>0</v>
      </c>
      <c r="D31" s="25">
        <f>192195.43/1000</f>
        <v>192.19543</v>
      </c>
      <c r="E31" s="28">
        <f aca="true" t="shared" si="2" ref="E31:E37">D31-C31</f>
        <v>192.19543</v>
      </c>
      <c r="F31" s="33">
        <v>0</v>
      </c>
    </row>
    <row r="32" spans="1:6" ht="34.5" customHeight="1">
      <c r="A32" s="4" t="s">
        <v>18</v>
      </c>
      <c r="B32" s="16" t="s">
        <v>23</v>
      </c>
      <c r="C32" s="24">
        <f>C33+C34</f>
        <v>2060</v>
      </c>
      <c r="D32" s="24">
        <f>D33+D34</f>
        <v>1813.376</v>
      </c>
      <c r="E32" s="24">
        <f t="shared" si="2"/>
        <v>-246.62400000000002</v>
      </c>
      <c r="F32" s="34">
        <f t="shared" si="1"/>
        <v>88.02796116504854</v>
      </c>
    </row>
    <row r="33" spans="1:6" ht="48" customHeight="1">
      <c r="A33" s="9" t="s">
        <v>59</v>
      </c>
      <c r="B33" s="15" t="s">
        <v>60</v>
      </c>
      <c r="C33" s="23">
        <v>0</v>
      </c>
      <c r="D33" s="23">
        <f>669000/1000</f>
        <v>669</v>
      </c>
      <c r="E33" s="23">
        <f t="shared" si="2"/>
        <v>669</v>
      </c>
      <c r="F33" s="25">
        <v>0</v>
      </c>
    </row>
    <row r="34" spans="1:6" ht="81.75" customHeight="1">
      <c r="A34" s="9" t="s">
        <v>34</v>
      </c>
      <c r="B34" s="15" t="s">
        <v>25</v>
      </c>
      <c r="C34" s="23">
        <v>2060</v>
      </c>
      <c r="D34" s="25">
        <f>1144376/1000</f>
        <v>1144.376</v>
      </c>
      <c r="E34" s="23">
        <f t="shared" si="2"/>
        <v>-915.624</v>
      </c>
      <c r="F34" s="25">
        <f t="shared" si="1"/>
        <v>55.55223300970874</v>
      </c>
    </row>
    <row r="35" spans="1:6" ht="15.75">
      <c r="A35" s="4" t="s">
        <v>19</v>
      </c>
      <c r="B35" s="16" t="s">
        <v>20</v>
      </c>
      <c r="C35" s="24">
        <f>C36+C37</f>
        <v>5548</v>
      </c>
      <c r="D35" s="24">
        <f>D36+D37</f>
        <v>439.82953999999995</v>
      </c>
      <c r="E35" s="24">
        <f t="shared" si="2"/>
        <v>-5108.17046</v>
      </c>
      <c r="F35" s="34">
        <f t="shared" si="1"/>
        <v>7.9277134102379225</v>
      </c>
    </row>
    <row r="36" spans="1:6" ht="15.75">
      <c r="A36" s="10" t="s">
        <v>35</v>
      </c>
      <c r="B36" s="17" t="s">
        <v>36</v>
      </c>
      <c r="C36" s="26">
        <v>5050</v>
      </c>
      <c r="D36" s="26">
        <f>95000/1000</f>
        <v>95</v>
      </c>
      <c r="E36" s="28">
        <f t="shared" si="2"/>
        <v>-4955</v>
      </c>
      <c r="F36" s="33">
        <f t="shared" si="1"/>
        <v>1.881188118811881</v>
      </c>
    </row>
    <row r="37" spans="1:6" ht="86.25" customHeight="1">
      <c r="A37" s="10" t="s">
        <v>27</v>
      </c>
      <c r="B37" s="17" t="s">
        <v>28</v>
      </c>
      <c r="C37" s="26">
        <v>498</v>
      </c>
      <c r="D37" s="26">
        <f>344829.54/1000</f>
        <v>344.82953999999995</v>
      </c>
      <c r="E37" s="28">
        <f t="shared" si="2"/>
        <v>-153.17046000000005</v>
      </c>
      <c r="F37" s="33">
        <f t="shared" si="1"/>
        <v>69.24287951807227</v>
      </c>
    </row>
    <row r="38" spans="1:6" ht="31.5">
      <c r="A38" s="11"/>
      <c r="B38" s="16" t="s">
        <v>24</v>
      </c>
      <c r="C38" s="24">
        <f>C14+C35</f>
        <v>64412.700000000004</v>
      </c>
      <c r="D38" s="24">
        <f>D14+D35</f>
        <v>47831.46898</v>
      </c>
      <c r="E38" s="21">
        <f>E14+E35</f>
        <v>-16581.231020000007</v>
      </c>
      <c r="F38" s="34">
        <f t="shared" si="1"/>
        <v>74.25782334850113</v>
      </c>
    </row>
    <row r="39" spans="1:6" ht="15.75">
      <c r="A39" s="12"/>
      <c r="B39" s="14" t="s">
        <v>6</v>
      </c>
      <c r="C39" s="22">
        <f>C38</f>
        <v>64412.700000000004</v>
      </c>
      <c r="D39" s="24">
        <f>D38</f>
        <v>47831.46898</v>
      </c>
      <c r="E39" s="22">
        <f>E38</f>
        <v>-16581.231020000007</v>
      </c>
      <c r="F39" s="32">
        <f t="shared" si="1"/>
        <v>74.25782334850113</v>
      </c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</sheetData>
  <sheetProtection/>
  <mergeCells count="7">
    <mergeCell ref="A9:F9"/>
    <mergeCell ref="A6:F6"/>
    <mergeCell ref="A1:F1"/>
    <mergeCell ref="A2:F2"/>
    <mergeCell ref="A3:F3"/>
    <mergeCell ref="A4:F4"/>
    <mergeCell ref="A5:F5"/>
  </mergeCells>
  <printOptions/>
  <pageMargins left="0.7874015748031497" right="0.31496062992125984" top="0.31496062992125984" bottom="0.31496062992125984" header="0.5118110236220472" footer="0.5118110236220472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ЮРИСТ</cp:lastModifiedBy>
  <cp:lastPrinted>2015-04-30T06:43:54Z</cp:lastPrinted>
  <dcterms:created xsi:type="dcterms:W3CDTF">2007-09-28T10:46:37Z</dcterms:created>
  <dcterms:modified xsi:type="dcterms:W3CDTF">2015-04-30T09:05:12Z</dcterms:modified>
  <cp:category/>
  <cp:version/>
  <cp:contentType/>
  <cp:contentStatus/>
</cp:coreProperties>
</file>